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su\OneDrive - 京都府教育庁\デスクトップ\新しいフォルダー\"/>
    </mc:Choice>
  </mc:AlternateContent>
  <xr:revisionPtr revIDLastSave="0" documentId="13_ncr:1_{BB658609-07C4-467F-807E-43EE194E7B83}" xr6:coauthVersionLast="47" xr6:coauthVersionMax="47" xr10:uidLastSave="{00000000-0000-0000-0000-000000000000}"/>
  <bookViews>
    <workbookView xWindow="24" yWindow="72" windowWidth="11232" windowHeight="12168" tabRatio="751" firstSheet="5" activeTab="8" xr2:uid="{00000000-000D-0000-FFFF-FFFF00000000}"/>
  </bookViews>
  <sheets>
    <sheet name="IH個人男" sheetId="1" r:id="rId1"/>
    <sheet name="IH個人女" sheetId="19" r:id="rId2"/>
    <sheet name="秋個人男" sheetId="20" r:id="rId3"/>
    <sheet name="秋個人女" sheetId="21" r:id="rId4"/>
    <sheet name="冬個人男" sheetId="22" r:id="rId5"/>
    <sheet name="冬個人女" sheetId="23" r:id="rId6"/>
    <sheet name="男子団体" sheetId="16" r:id="rId7"/>
    <sheet name="女子団体" sheetId="17" r:id="rId8"/>
    <sheet name="選手登録" sheetId="9" r:id="rId9"/>
    <sheet name="データ" sheetId="10" state="hidden" r:id="rId10"/>
  </sheets>
  <definedNames>
    <definedName name="_xlnm._FilterDatabase" localSheetId="8" hidden="1">選手登録!$A$7:$C$57</definedName>
    <definedName name="_xlnm.Print_Area" localSheetId="1">IH個人女!$A$1:$AK$208</definedName>
    <definedName name="_xlnm.Print_Area" localSheetId="0">IH個人男!$A$1:$AK$208</definedName>
    <definedName name="_xlnm.Print_Area" localSheetId="3">秋個人女!$A$1:$AK$208</definedName>
    <definedName name="_xlnm.Print_Area" localSheetId="2">秋個人男!$A$1:$AK$208</definedName>
    <definedName name="_xlnm.Print_Area" localSheetId="7">女子団体!$A$1:$AK$86</definedName>
    <definedName name="_xlnm.Print_Area" localSheetId="6">男子団体!$A$1:$AK$117</definedName>
    <definedName name="_xlnm.Print_Area" localSheetId="5">冬個人女!$A$1:$AK$156</definedName>
    <definedName name="_xlnm.Print_Area" localSheetId="4">冬個人男!$A$1:$AK$156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8" i="21" l="1"/>
  <c r="AS201" i="21"/>
  <c r="AR201" i="21"/>
  <c r="AQ201" i="21"/>
  <c r="AK201" i="21"/>
  <c r="AJ201" i="21"/>
  <c r="AI201" i="21"/>
  <c r="AH201" i="21"/>
  <c r="AG201" i="21"/>
  <c r="AF201" i="21"/>
  <c r="AE201" i="21"/>
  <c r="AD201" i="21"/>
  <c r="AC201" i="21"/>
  <c r="AB201" i="21"/>
  <c r="AA201" i="21"/>
  <c r="Z201" i="21"/>
  <c r="Y201" i="21"/>
  <c r="X201" i="21"/>
  <c r="W201" i="21"/>
  <c r="V201" i="21"/>
  <c r="U201" i="21"/>
  <c r="T201" i="21"/>
  <c r="S201" i="21"/>
  <c r="L201" i="21"/>
  <c r="D201" i="21"/>
  <c r="C201" i="21"/>
  <c r="B201" i="21"/>
  <c r="AS200" i="21"/>
  <c r="AR200" i="21"/>
  <c r="AQ200" i="21"/>
  <c r="AK200" i="21"/>
  <c r="AJ200" i="21"/>
  <c r="AI200" i="21"/>
  <c r="AH200" i="21"/>
  <c r="AG200" i="21"/>
  <c r="AF200" i="21"/>
  <c r="AE200" i="21"/>
  <c r="AD200" i="21"/>
  <c r="AC200" i="21"/>
  <c r="AB200" i="21"/>
  <c r="AA200" i="21"/>
  <c r="Z200" i="21"/>
  <c r="Y200" i="21"/>
  <c r="X200" i="21"/>
  <c r="W200" i="21"/>
  <c r="V200" i="21"/>
  <c r="U200" i="21"/>
  <c r="T200" i="21"/>
  <c r="S200" i="21"/>
  <c r="L200" i="21"/>
  <c r="D200" i="21"/>
  <c r="C200" i="21"/>
  <c r="B200" i="21"/>
  <c r="AS199" i="21"/>
  <c r="AR199" i="21"/>
  <c r="AQ199" i="21"/>
  <c r="AK199" i="21"/>
  <c r="AJ199" i="21"/>
  <c r="AI199" i="21"/>
  <c r="AH199" i="21"/>
  <c r="AG199" i="21"/>
  <c r="AF199" i="21"/>
  <c r="AE199" i="21"/>
  <c r="AD199" i="21"/>
  <c r="AC199" i="21"/>
  <c r="AB199" i="21"/>
  <c r="AA199" i="21"/>
  <c r="Z199" i="21"/>
  <c r="Y199" i="21"/>
  <c r="X199" i="21"/>
  <c r="W199" i="21"/>
  <c r="V199" i="21"/>
  <c r="U199" i="21"/>
  <c r="T199" i="21"/>
  <c r="S199" i="21"/>
  <c r="L199" i="21"/>
  <c r="D199" i="21"/>
  <c r="C199" i="21"/>
  <c r="B199" i="21"/>
  <c r="AS198" i="21"/>
  <c r="AR198" i="21"/>
  <c r="AQ198" i="21"/>
  <c r="AK198" i="21"/>
  <c r="AJ198" i="21"/>
  <c r="AI198" i="21"/>
  <c r="AH198" i="21"/>
  <c r="AG198" i="21"/>
  <c r="AF198" i="21"/>
  <c r="AE198" i="21"/>
  <c r="AD198" i="21"/>
  <c r="AC198" i="21"/>
  <c r="AB198" i="21"/>
  <c r="AA198" i="21"/>
  <c r="Z198" i="21"/>
  <c r="Y198" i="21"/>
  <c r="X198" i="21"/>
  <c r="W198" i="21"/>
  <c r="V198" i="21"/>
  <c r="U198" i="21"/>
  <c r="T198" i="21"/>
  <c r="S198" i="21"/>
  <c r="L198" i="21"/>
  <c r="D198" i="21"/>
  <c r="C198" i="21"/>
  <c r="B198" i="21"/>
  <c r="AS197" i="21"/>
  <c r="AR197" i="21"/>
  <c r="AQ197" i="21"/>
  <c r="AK197" i="21"/>
  <c r="AJ197" i="21"/>
  <c r="AI197" i="21"/>
  <c r="AH197" i="21"/>
  <c r="AG197" i="21"/>
  <c r="AF197" i="21"/>
  <c r="AE197" i="21"/>
  <c r="AD197" i="21"/>
  <c r="AC197" i="21"/>
  <c r="AB197" i="21"/>
  <c r="AA197" i="21"/>
  <c r="Z197" i="21"/>
  <c r="Y197" i="21"/>
  <c r="X197" i="21"/>
  <c r="W197" i="21"/>
  <c r="V197" i="21"/>
  <c r="U197" i="21"/>
  <c r="T197" i="21"/>
  <c r="S197" i="21"/>
  <c r="L197" i="21"/>
  <c r="D197" i="21"/>
  <c r="C197" i="21"/>
  <c r="B197" i="21"/>
  <c r="AS196" i="21"/>
  <c r="AR196" i="21"/>
  <c r="AQ196" i="21"/>
  <c r="AK196" i="21"/>
  <c r="AJ196" i="21"/>
  <c r="AI196" i="21"/>
  <c r="AH196" i="21"/>
  <c r="AG196" i="21"/>
  <c r="AF196" i="21"/>
  <c r="AE196" i="21"/>
  <c r="AD196" i="21"/>
  <c r="AC196" i="21"/>
  <c r="AB196" i="21"/>
  <c r="AA196" i="21"/>
  <c r="Z196" i="21"/>
  <c r="Y196" i="21"/>
  <c r="X196" i="21"/>
  <c r="W196" i="21"/>
  <c r="V196" i="21"/>
  <c r="U196" i="21"/>
  <c r="T196" i="21"/>
  <c r="S196" i="21"/>
  <c r="L196" i="21"/>
  <c r="D196" i="21"/>
  <c r="C196" i="21"/>
  <c r="B196" i="21"/>
  <c r="AS195" i="21"/>
  <c r="AR195" i="21"/>
  <c r="AQ195" i="21"/>
  <c r="AK195" i="21"/>
  <c r="AJ195" i="21"/>
  <c r="AI195" i="21"/>
  <c r="AH195" i="21"/>
  <c r="AG195" i="21"/>
  <c r="AF195" i="21"/>
  <c r="AE195" i="21"/>
  <c r="AD195" i="21"/>
  <c r="AC195" i="21"/>
  <c r="AB195" i="21"/>
  <c r="AA195" i="21"/>
  <c r="Z195" i="21"/>
  <c r="Y195" i="21"/>
  <c r="X195" i="21"/>
  <c r="W195" i="21"/>
  <c r="V195" i="21"/>
  <c r="U195" i="21"/>
  <c r="T195" i="21"/>
  <c r="S195" i="21"/>
  <c r="L195" i="21"/>
  <c r="D195" i="21"/>
  <c r="C195" i="21"/>
  <c r="B195" i="21"/>
  <c r="AS194" i="21"/>
  <c r="AR194" i="21"/>
  <c r="AQ194" i="21"/>
  <c r="AK194" i="21"/>
  <c r="AJ194" i="21"/>
  <c r="AI194" i="21"/>
  <c r="AH194" i="21"/>
  <c r="AG194" i="21"/>
  <c r="AF194" i="21"/>
  <c r="AE194" i="21"/>
  <c r="AD194" i="21"/>
  <c r="AC194" i="21"/>
  <c r="AB194" i="21"/>
  <c r="AA194" i="21"/>
  <c r="Z194" i="21"/>
  <c r="Y194" i="21"/>
  <c r="X194" i="21"/>
  <c r="W194" i="21"/>
  <c r="V194" i="21"/>
  <c r="U194" i="21"/>
  <c r="T194" i="21"/>
  <c r="S194" i="21"/>
  <c r="L194" i="21"/>
  <c r="D194" i="21"/>
  <c r="C194" i="21"/>
  <c r="B194" i="21"/>
  <c r="AS193" i="21"/>
  <c r="AR193" i="21"/>
  <c r="AQ193" i="21"/>
  <c r="AK193" i="21"/>
  <c r="AJ193" i="21"/>
  <c r="AI193" i="21"/>
  <c r="AH193" i="21"/>
  <c r="AG193" i="21"/>
  <c r="AF193" i="21"/>
  <c r="AE193" i="21"/>
  <c r="AD193" i="21"/>
  <c r="AC193" i="21"/>
  <c r="AB193" i="21"/>
  <c r="AA193" i="21"/>
  <c r="Z193" i="21"/>
  <c r="Y193" i="21"/>
  <c r="X193" i="21"/>
  <c r="W193" i="21"/>
  <c r="V193" i="21"/>
  <c r="U193" i="21"/>
  <c r="T193" i="21"/>
  <c r="S193" i="21"/>
  <c r="L193" i="21"/>
  <c r="D193" i="21"/>
  <c r="C193" i="21"/>
  <c r="B193" i="21"/>
  <c r="AS192" i="21"/>
  <c r="AR192" i="21"/>
  <c r="AQ192" i="21"/>
  <c r="AK192" i="21"/>
  <c r="AJ192" i="21"/>
  <c r="AI192" i="21"/>
  <c r="AH192" i="21"/>
  <c r="AG192" i="21"/>
  <c r="AF192" i="21"/>
  <c r="AE192" i="21"/>
  <c r="AD192" i="21"/>
  <c r="AC192" i="21"/>
  <c r="AB192" i="21"/>
  <c r="AA192" i="21"/>
  <c r="Z192" i="21"/>
  <c r="Y192" i="21"/>
  <c r="X192" i="21"/>
  <c r="W192" i="21"/>
  <c r="V192" i="21"/>
  <c r="U192" i="21"/>
  <c r="T192" i="21"/>
  <c r="S192" i="21"/>
  <c r="L192" i="21"/>
  <c r="D192" i="21"/>
  <c r="C192" i="21"/>
  <c r="B192" i="21"/>
  <c r="AS191" i="21"/>
  <c r="AR191" i="21"/>
  <c r="AQ191" i="21"/>
  <c r="AK191" i="21"/>
  <c r="AJ191" i="21"/>
  <c r="AI191" i="21"/>
  <c r="AH191" i="21"/>
  <c r="AG191" i="21"/>
  <c r="AF191" i="21"/>
  <c r="AE191" i="21"/>
  <c r="AD191" i="21"/>
  <c r="AC191" i="21"/>
  <c r="AB191" i="21"/>
  <c r="AA191" i="21"/>
  <c r="Z191" i="21"/>
  <c r="Y191" i="21"/>
  <c r="X191" i="21"/>
  <c r="W191" i="21"/>
  <c r="V191" i="21"/>
  <c r="U191" i="21"/>
  <c r="T191" i="21"/>
  <c r="S191" i="21"/>
  <c r="L191" i="21"/>
  <c r="D191" i="21"/>
  <c r="C191" i="21"/>
  <c r="B191" i="21"/>
  <c r="AS190" i="21"/>
  <c r="AR190" i="21"/>
  <c r="AQ190" i="21"/>
  <c r="AK190" i="21"/>
  <c r="AJ190" i="21"/>
  <c r="AI190" i="21"/>
  <c r="AH190" i="21"/>
  <c r="AG190" i="21"/>
  <c r="AF190" i="21"/>
  <c r="AE190" i="21"/>
  <c r="AD190" i="21"/>
  <c r="AC190" i="21"/>
  <c r="AB190" i="21"/>
  <c r="AA190" i="21"/>
  <c r="Z190" i="21"/>
  <c r="Y190" i="21"/>
  <c r="X190" i="21"/>
  <c r="W190" i="21"/>
  <c r="V190" i="21"/>
  <c r="U190" i="21"/>
  <c r="T190" i="21"/>
  <c r="S190" i="21"/>
  <c r="L190" i="21"/>
  <c r="D190" i="21"/>
  <c r="C190" i="21"/>
  <c r="B190" i="21"/>
  <c r="AK186" i="21"/>
  <c r="AJ186" i="21"/>
  <c r="AI186" i="21"/>
  <c r="AH186" i="21"/>
  <c r="AG186" i="21"/>
  <c r="AF186" i="21"/>
  <c r="AE186" i="21"/>
  <c r="Y186" i="21"/>
  <c r="S186" i="21"/>
  <c r="O186" i="21"/>
  <c r="D186" i="21"/>
  <c r="C186" i="21"/>
  <c r="B186" i="21"/>
  <c r="A186" i="21"/>
  <c r="A184" i="21"/>
  <c r="A183" i="21"/>
  <c r="B208" i="20"/>
  <c r="AS201" i="20"/>
  <c r="AR201" i="20"/>
  <c r="AQ201" i="20"/>
  <c r="AK201" i="20"/>
  <c r="AJ201" i="20"/>
  <c r="AI201" i="20"/>
  <c r="AH201" i="20"/>
  <c r="AG201" i="20"/>
  <c r="AF201" i="20"/>
  <c r="AE201" i="20"/>
  <c r="AD201" i="20"/>
  <c r="AC201" i="20"/>
  <c r="AB201" i="20"/>
  <c r="AA201" i="20"/>
  <c r="Z201" i="20"/>
  <c r="Y201" i="20"/>
  <c r="X201" i="20"/>
  <c r="W201" i="20"/>
  <c r="V201" i="20"/>
  <c r="U201" i="20"/>
  <c r="T201" i="20"/>
  <c r="S201" i="20"/>
  <c r="L201" i="20"/>
  <c r="D201" i="20"/>
  <c r="C201" i="20"/>
  <c r="B201" i="20"/>
  <c r="AS200" i="20"/>
  <c r="AR200" i="20"/>
  <c r="AQ200" i="20"/>
  <c r="AK200" i="20"/>
  <c r="AJ200" i="20"/>
  <c r="AI200" i="20"/>
  <c r="AH200" i="20"/>
  <c r="AG200" i="20"/>
  <c r="AF200" i="20"/>
  <c r="AE200" i="20"/>
  <c r="AD200" i="20"/>
  <c r="AC200" i="20"/>
  <c r="AB200" i="20"/>
  <c r="AA200" i="20"/>
  <c r="Z200" i="20"/>
  <c r="Y200" i="20"/>
  <c r="X200" i="20"/>
  <c r="W200" i="20"/>
  <c r="V200" i="20"/>
  <c r="U200" i="20"/>
  <c r="T200" i="20"/>
  <c r="S200" i="20"/>
  <c r="L200" i="20"/>
  <c r="D200" i="20"/>
  <c r="C200" i="20"/>
  <c r="B200" i="20"/>
  <c r="AS199" i="20"/>
  <c r="AR199" i="20"/>
  <c r="AQ199" i="20"/>
  <c r="AK199" i="20"/>
  <c r="AJ199" i="20"/>
  <c r="AI199" i="20"/>
  <c r="AH199" i="20"/>
  <c r="AG199" i="20"/>
  <c r="AF199" i="20"/>
  <c r="AE199" i="20"/>
  <c r="AD199" i="20"/>
  <c r="AC199" i="20"/>
  <c r="AB199" i="20"/>
  <c r="AA199" i="20"/>
  <c r="Z199" i="20"/>
  <c r="Y199" i="20"/>
  <c r="X199" i="20"/>
  <c r="W199" i="20"/>
  <c r="V199" i="20"/>
  <c r="U199" i="20"/>
  <c r="T199" i="20"/>
  <c r="S199" i="20"/>
  <c r="L199" i="20"/>
  <c r="D199" i="20"/>
  <c r="C199" i="20"/>
  <c r="B199" i="20"/>
  <c r="AS198" i="20"/>
  <c r="AR198" i="20"/>
  <c r="AQ198" i="20"/>
  <c r="AK198" i="20"/>
  <c r="AJ198" i="20"/>
  <c r="AI198" i="20"/>
  <c r="AH198" i="20"/>
  <c r="AG198" i="20"/>
  <c r="AF198" i="20"/>
  <c r="AE198" i="20"/>
  <c r="AD198" i="20"/>
  <c r="AC198" i="20"/>
  <c r="AB198" i="20"/>
  <c r="AA198" i="20"/>
  <c r="Z198" i="20"/>
  <c r="Y198" i="20"/>
  <c r="X198" i="20"/>
  <c r="W198" i="20"/>
  <c r="V198" i="20"/>
  <c r="U198" i="20"/>
  <c r="T198" i="20"/>
  <c r="S198" i="20"/>
  <c r="L198" i="20"/>
  <c r="D198" i="20"/>
  <c r="C198" i="20"/>
  <c r="B198" i="20"/>
  <c r="AS197" i="20"/>
  <c r="AR197" i="20"/>
  <c r="AQ197" i="20"/>
  <c r="AK197" i="20"/>
  <c r="AJ197" i="20"/>
  <c r="AI197" i="20"/>
  <c r="AH197" i="20"/>
  <c r="AG197" i="20"/>
  <c r="AF197" i="20"/>
  <c r="AE197" i="20"/>
  <c r="AD197" i="20"/>
  <c r="AC197" i="20"/>
  <c r="AB197" i="20"/>
  <c r="AA197" i="20"/>
  <c r="Z197" i="20"/>
  <c r="Y197" i="20"/>
  <c r="X197" i="20"/>
  <c r="W197" i="20"/>
  <c r="V197" i="20"/>
  <c r="U197" i="20"/>
  <c r="T197" i="20"/>
  <c r="S197" i="20"/>
  <c r="L197" i="20"/>
  <c r="D197" i="20"/>
  <c r="C197" i="20"/>
  <c r="B197" i="20"/>
  <c r="AS196" i="20"/>
  <c r="AR196" i="20"/>
  <c r="AQ196" i="20"/>
  <c r="AK196" i="20"/>
  <c r="AJ196" i="20"/>
  <c r="AI196" i="20"/>
  <c r="AH196" i="20"/>
  <c r="AG196" i="20"/>
  <c r="AF196" i="20"/>
  <c r="AE196" i="20"/>
  <c r="AD196" i="20"/>
  <c r="AC196" i="20"/>
  <c r="AB196" i="20"/>
  <c r="AA196" i="20"/>
  <c r="Z196" i="20"/>
  <c r="Y196" i="20"/>
  <c r="X196" i="20"/>
  <c r="W196" i="20"/>
  <c r="V196" i="20"/>
  <c r="U196" i="20"/>
  <c r="T196" i="20"/>
  <c r="S196" i="20"/>
  <c r="L196" i="20"/>
  <c r="D196" i="20"/>
  <c r="C196" i="20"/>
  <c r="B196" i="20"/>
  <c r="AS195" i="20"/>
  <c r="AR195" i="20"/>
  <c r="AQ195" i="20"/>
  <c r="AK195" i="20"/>
  <c r="AJ195" i="20"/>
  <c r="AI195" i="20"/>
  <c r="AH195" i="20"/>
  <c r="AG195" i="20"/>
  <c r="AF195" i="20"/>
  <c r="AE195" i="20"/>
  <c r="AD195" i="20"/>
  <c r="AC195" i="20"/>
  <c r="AB195" i="20"/>
  <c r="AA195" i="20"/>
  <c r="Z195" i="20"/>
  <c r="Y195" i="20"/>
  <c r="X195" i="20"/>
  <c r="W195" i="20"/>
  <c r="V195" i="20"/>
  <c r="U195" i="20"/>
  <c r="T195" i="20"/>
  <c r="S195" i="20"/>
  <c r="L195" i="20"/>
  <c r="D195" i="20"/>
  <c r="C195" i="20"/>
  <c r="B195" i="20"/>
  <c r="AS194" i="20"/>
  <c r="AR194" i="20"/>
  <c r="AQ194" i="20"/>
  <c r="AK194" i="20"/>
  <c r="AJ194" i="20"/>
  <c r="AI194" i="20"/>
  <c r="AH194" i="20"/>
  <c r="AG194" i="20"/>
  <c r="AF194" i="20"/>
  <c r="AE194" i="20"/>
  <c r="AD194" i="20"/>
  <c r="AC194" i="20"/>
  <c r="AB194" i="20"/>
  <c r="AA194" i="20"/>
  <c r="Z194" i="20"/>
  <c r="Y194" i="20"/>
  <c r="X194" i="20"/>
  <c r="W194" i="20"/>
  <c r="V194" i="20"/>
  <c r="U194" i="20"/>
  <c r="T194" i="20"/>
  <c r="S194" i="20"/>
  <c r="L194" i="20"/>
  <c r="D194" i="20"/>
  <c r="C194" i="20"/>
  <c r="B194" i="20"/>
  <c r="AS193" i="20"/>
  <c r="AR193" i="20"/>
  <c r="AQ193" i="20"/>
  <c r="AK193" i="20"/>
  <c r="AJ193" i="20"/>
  <c r="AI193" i="20"/>
  <c r="AH193" i="20"/>
  <c r="AG193" i="20"/>
  <c r="AF193" i="20"/>
  <c r="AE193" i="20"/>
  <c r="AD193" i="20"/>
  <c r="AC193" i="20"/>
  <c r="AB193" i="20"/>
  <c r="AA193" i="20"/>
  <c r="Z193" i="20"/>
  <c r="Y193" i="20"/>
  <c r="X193" i="20"/>
  <c r="W193" i="20"/>
  <c r="V193" i="20"/>
  <c r="U193" i="20"/>
  <c r="T193" i="20"/>
  <c r="S193" i="20"/>
  <c r="L193" i="20"/>
  <c r="D193" i="20"/>
  <c r="C193" i="20"/>
  <c r="B193" i="20"/>
  <c r="AS192" i="20"/>
  <c r="AR192" i="20"/>
  <c r="AQ192" i="20"/>
  <c r="AK192" i="20"/>
  <c r="AJ192" i="20"/>
  <c r="AI192" i="20"/>
  <c r="AH192" i="20"/>
  <c r="AG192" i="20"/>
  <c r="AF192" i="20"/>
  <c r="AE192" i="20"/>
  <c r="AD192" i="20"/>
  <c r="AC192" i="20"/>
  <c r="AB192" i="20"/>
  <c r="AA192" i="20"/>
  <c r="Z192" i="20"/>
  <c r="Y192" i="20"/>
  <c r="X192" i="20"/>
  <c r="W192" i="20"/>
  <c r="V192" i="20"/>
  <c r="U192" i="20"/>
  <c r="T192" i="20"/>
  <c r="S192" i="20"/>
  <c r="L192" i="20"/>
  <c r="D192" i="20"/>
  <c r="C192" i="20"/>
  <c r="B192" i="20"/>
  <c r="AS191" i="20"/>
  <c r="AR191" i="20"/>
  <c r="AQ191" i="20"/>
  <c r="AK191" i="20"/>
  <c r="AJ191" i="20"/>
  <c r="AI191" i="20"/>
  <c r="AH191" i="20"/>
  <c r="AG191" i="20"/>
  <c r="AF191" i="20"/>
  <c r="AE191" i="20"/>
  <c r="AD191" i="20"/>
  <c r="AC191" i="20"/>
  <c r="AB191" i="20"/>
  <c r="AA191" i="20"/>
  <c r="Z191" i="20"/>
  <c r="Y191" i="20"/>
  <c r="X191" i="20"/>
  <c r="W191" i="20"/>
  <c r="V191" i="20"/>
  <c r="U191" i="20"/>
  <c r="T191" i="20"/>
  <c r="S191" i="20"/>
  <c r="L191" i="20"/>
  <c r="D191" i="20"/>
  <c r="C191" i="20"/>
  <c r="B191" i="20"/>
  <c r="AS190" i="20"/>
  <c r="AR190" i="20"/>
  <c r="AQ190" i="20"/>
  <c r="AK190" i="20"/>
  <c r="AJ190" i="20"/>
  <c r="AI190" i="20"/>
  <c r="AH190" i="20"/>
  <c r="AG190" i="20"/>
  <c r="AF190" i="20"/>
  <c r="AE190" i="20"/>
  <c r="AD190" i="20"/>
  <c r="AC190" i="20"/>
  <c r="AB190" i="20"/>
  <c r="AA190" i="20"/>
  <c r="Z190" i="20"/>
  <c r="Y190" i="20"/>
  <c r="X190" i="20"/>
  <c r="W190" i="20"/>
  <c r="V190" i="20"/>
  <c r="U190" i="20"/>
  <c r="T190" i="20"/>
  <c r="S190" i="20"/>
  <c r="L190" i="20"/>
  <c r="D190" i="20"/>
  <c r="C190" i="20"/>
  <c r="B190" i="20"/>
  <c r="AK186" i="20"/>
  <c r="AJ186" i="20"/>
  <c r="AI186" i="20"/>
  <c r="AH186" i="20"/>
  <c r="AG186" i="20"/>
  <c r="AF186" i="20"/>
  <c r="AE186" i="20"/>
  <c r="Y186" i="20"/>
  <c r="S186" i="20"/>
  <c r="O186" i="20"/>
  <c r="D186" i="20"/>
  <c r="C186" i="20"/>
  <c r="B186" i="20"/>
  <c r="A186" i="20"/>
  <c r="A184" i="20"/>
  <c r="A183" i="20"/>
  <c r="B208" i="19"/>
  <c r="AS201" i="19"/>
  <c r="AR201" i="19"/>
  <c r="AQ201" i="19"/>
  <c r="AK201" i="19"/>
  <c r="AJ201" i="19"/>
  <c r="AI201" i="19"/>
  <c r="AH201" i="19"/>
  <c r="AG201" i="19"/>
  <c r="AF201" i="19"/>
  <c r="AE201" i="19"/>
  <c r="AD201" i="19"/>
  <c r="AC201" i="19"/>
  <c r="AB201" i="19"/>
  <c r="AA201" i="19"/>
  <c r="Z201" i="19"/>
  <c r="Y201" i="19"/>
  <c r="X201" i="19"/>
  <c r="W201" i="19"/>
  <c r="V201" i="19"/>
  <c r="U201" i="19"/>
  <c r="T201" i="19"/>
  <c r="S201" i="19"/>
  <c r="L201" i="19"/>
  <c r="D201" i="19"/>
  <c r="C201" i="19"/>
  <c r="B201" i="19"/>
  <c r="AS200" i="19"/>
  <c r="AR200" i="19"/>
  <c r="AQ200" i="19"/>
  <c r="AK200" i="19"/>
  <c r="AJ200" i="19"/>
  <c r="AI200" i="19"/>
  <c r="AH200" i="19"/>
  <c r="AG200" i="19"/>
  <c r="AF200" i="19"/>
  <c r="AE200" i="19"/>
  <c r="AD200" i="19"/>
  <c r="AC200" i="19"/>
  <c r="AB200" i="19"/>
  <c r="AA200" i="19"/>
  <c r="Z200" i="19"/>
  <c r="Y200" i="19"/>
  <c r="X200" i="19"/>
  <c r="W200" i="19"/>
  <c r="V200" i="19"/>
  <c r="U200" i="19"/>
  <c r="T200" i="19"/>
  <c r="S200" i="19"/>
  <c r="L200" i="19"/>
  <c r="D200" i="19"/>
  <c r="C200" i="19"/>
  <c r="B200" i="19"/>
  <c r="AS199" i="19"/>
  <c r="AR199" i="19"/>
  <c r="AQ199" i="19"/>
  <c r="AK199" i="19"/>
  <c r="AJ199" i="19"/>
  <c r="AI199" i="19"/>
  <c r="AH199" i="19"/>
  <c r="AG199" i="19"/>
  <c r="AF199" i="19"/>
  <c r="AE199" i="19"/>
  <c r="AD199" i="19"/>
  <c r="AC199" i="19"/>
  <c r="AB199" i="19"/>
  <c r="AA199" i="19"/>
  <c r="Z199" i="19"/>
  <c r="Y199" i="19"/>
  <c r="X199" i="19"/>
  <c r="W199" i="19"/>
  <c r="V199" i="19"/>
  <c r="U199" i="19"/>
  <c r="T199" i="19"/>
  <c r="S199" i="19"/>
  <c r="L199" i="19"/>
  <c r="D199" i="19"/>
  <c r="C199" i="19"/>
  <c r="B199" i="19"/>
  <c r="AS198" i="19"/>
  <c r="AR198" i="19"/>
  <c r="AQ198" i="19"/>
  <c r="AK198" i="19"/>
  <c r="AJ198" i="19"/>
  <c r="AI198" i="19"/>
  <c r="AH198" i="19"/>
  <c r="AG198" i="19"/>
  <c r="AF198" i="19"/>
  <c r="AE198" i="19"/>
  <c r="AD198" i="19"/>
  <c r="AC198" i="19"/>
  <c r="AB198" i="19"/>
  <c r="AA198" i="19"/>
  <c r="Z198" i="19"/>
  <c r="Y198" i="19"/>
  <c r="X198" i="19"/>
  <c r="W198" i="19"/>
  <c r="V198" i="19"/>
  <c r="U198" i="19"/>
  <c r="T198" i="19"/>
  <c r="S198" i="19"/>
  <c r="L198" i="19"/>
  <c r="D198" i="19"/>
  <c r="C198" i="19"/>
  <c r="B198" i="19"/>
  <c r="AS197" i="19"/>
  <c r="AR197" i="19"/>
  <c r="AQ197" i="19"/>
  <c r="AK197" i="19"/>
  <c r="AJ197" i="19"/>
  <c r="AI197" i="19"/>
  <c r="AH197" i="19"/>
  <c r="AG197" i="19"/>
  <c r="AF197" i="19"/>
  <c r="AE197" i="19"/>
  <c r="AD197" i="19"/>
  <c r="AC197" i="19"/>
  <c r="AB197" i="19"/>
  <c r="AA197" i="19"/>
  <c r="Z197" i="19"/>
  <c r="Y197" i="19"/>
  <c r="X197" i="19"/>
  <c r="W197" i="19"/>
  <c r="V197" i="19"/>
  <c r="U197" i="19"/>
  <c r="T197" i="19"/>
  <c r="S197" i="19"/>
  <c r="L197" i="19"/>
  <c r="D197" i="19"/>
  <c r="C197" i="19"/>
  <c r="B197" i="19"/>
  <c r="AS196" i="19"/>
  <c r="AR196" i="19"/>
  <c r="AQ196" i="19"/>
  <c r="AK196" i="19"/>
  <c r="AJ196" i="19"/>
  <c r="AI196" i="19"/>
  <c r="AH196" i="19"/>
  <c r="AG196" i="19"/>
  <c r="AF196" i="19"/>
  <c r="AE196" i="19"/>
  <c r="AD196" i="19"/>
  <c r="AC196" i="19"/>
  <c r="AB196" i="19"/>
  <c r="AA196" i="19"/>
  <c r="Z196" i="19"/>
  <c r="Y196" i="19"/>
  <c r="X196" i="19"/>
  <c r="W196" i="19"/>
  <c r="V196" i="19"/>
  <c r="U196" i="19"/>
  <c r="T196" i="19"/>
  <c r="S196" i="19"/>
  <c r="L196" i="19"/>
  <c r="D196" i="19"/>
  <c r="C196" i="19"/>
  <c r="B196" i="19"/>
  <c r="AS195" i="19"/>
  <c r="AR195" i="19"/>
  <c r="AQ195" i="19"/>
  <c r="AK195" i="19"/>
  <c r="AJ195" i="19"/>
  <c r="AI195" i="19"/>
  <c r="AH195" i="19"/>
  <c r="AG195" i="19"/>
  <c r="AF195" i="19"/>
  <c r="AE195" i="19"/>
  <c r="AD195" i="19"/>
  <c r="AC195" i="19"/>
  <c r="AB195" i="19"/>
  <c r="AA195" i="19"/>
  <c r="Z195" i="19"/>
  <c r="Y195" i="19"/>
  <c r="X195" i="19"/>
  <c r="W195" i="19"/>
  <c r="V195" i="19"/>
  <c r="U195" i="19"/>
  <c r="T195" i="19"/>
  <c r="S195" i="19"/>
  <c r="L195" i="19"/>
  <c r="D195" i="19"/>
  <c r="C195" i="19"/>
  <c r="B195" i="19"/>
  <c r="AS194" i="19"/>
  <c r="AR194" i="19"/>
  <c r="AQ194" i="19"/>
  <c r="AK194" i="19"/>
  <c r="AJ194" i="19"/>
  <c r="AI194" i="19"/>
  <c r="AH194" i="19"/>
  <c r="AG194" i="19"/>
  <c r="AF194" i="19"/>
  <c r="AE194" i="19"/>
  <c r="AD194" i="19"/>
  <c r="AC194" i="19"/>
  <c r="AB194" i="19"/>
  <c r="AA194" i="19"/>
  <c r="Z194" i="19"/>
  <c r="Y194" i="19"/>
  <c r="X194" i="19"/>
  <c r="W194" i="19"/>
  <c r="V194" i="19"/>
  <c r="U194" i="19"/>
  <c r="T194" i="19"/>
  <c r="S194" i="19"/>
  <c r="L194" i="19"/>
  <c r="D194" i="19"/>
  <c r="C194" i="19"/>
  <c r="B194" i="19"/>
  <c r="AS193" i="19"/>
  <c r="AR193" i="19"/>
  <c r="AQ193" i="19"/>
  <c r="AK193" i="19"/>
  <c r="AJ193" i="19"/>
  <c r="AI193" i="19"/>
  <c r="AH193" i="19"/>
  <c r="AG193" i="19"/>
  <c r="AF193" i="19"/>
  <c r="AE193" i="19"/>
  <c r="AD193" i="19"/>
  <c r="AC193" i="19"/>
  <c r="AB193" i="19"/>
  <c r="AA193" i="19"/>
  <c r="Z193" i="19"/>
  <c r="Y193" i="19"/>
  <c r="X193" i="19"/>
  <c r="W193" i="19"/>
  <c r="V193" i="19"/>
  <c r="U193" i="19"/>
  <c r="T193" i="19"/>
  <c r="S193" i="19"/>
  <c r="L193" i="19"/>
  <c r="D193" i="19"/>
  <c r="C193" i="19"/>
  <c r="B193" i="19"/>
  <c r="AS192" i="19"/>
  <c r="AR192" i="19"/>
  <c r="AQ192" i="19"/>
  <c r="AK192" i="19"/>
  <c r="AJ192" i="19"/>
  <c r="AI192" i="19"/>
  <c r="AH192" i="19"/>
  <c r="AG192" i="19"/>
  <c r="AF192" i="19"/>
  <c r="AE192" i="19"/>
  <c r="AD192" i="19"/>
  <c r="AC192" i="19"/>
  <c r="AB192" i="19"/>
  <c r="AA192" i="19"/>
  <c r="Z192" i="19"/>
  <c r="Y192" i="19"/>
  <c r="X192" i="19"/>
  <c r="W192" i="19"/>
  <c r="V192" i="19"/>
  <c r="U192" i="19"/>
  <c r="T192" i="19"/>
  <c r="S192" i="19"/>
  <c r="L192" i="19"/>
  <c r="D192" i="19"/>
  <c r="C192" i="19"/>
  <c r="B192" i="19"/>
  <c r="AS191" i="19"/>
  <c r="AR191" i="19"/>
  <c r="AQ191" i="19"/>
  <c r="AK191" i="19"/>
  <c r="AJ191" i="19"/>
  <c r="AI191" i="19"/>
  <c r="AH191" i="19"/>
  <c r="AG191" i="19"/>
  <c r="AF191" i="19"/>
  <c r="AE191" i="19"/>
  <c r="AD191" i="19"/>
  <c r="AC191" i="19"/>
  <c r="AB191" i="19"/>
  <c r="AA191" i="19"/>
  <c r="Z191" i="19"/>
  <c r="Y191" i="19"/>
  <c r="X191" i="19"/>
  <c r="W191" i="19"/>
  <c r="V191" i="19"/>
  <c r="U191" i="19"/>
  <c r="T191" i="19"/>
  <c r="S191" i="19"/>
  <c r="L191" i="19"/>
  <c r="D191" i="19"/>
  <c r="C191" i="19"/>
  <c r="B191" i="19"/>
  <c r="AS190" i="19"/>
  <c r="AR190" i="19"/>
  <c r="AQ190" i="19"/>
  <c r="AK190" i="19"/>
  <c r="AJ190" i="19"/>
  <c r="AI190" i="19"/>
  <c r="AH190" i="19"/>
  <c r="AG190" i="19"/>
  <c r="AF190" i="19"/>
  <c r="AE190" i="19"/>
  <c r="AD190" i="19"/>
  <c r="AC190" i="19"/>
  <c r="AB190" i="19"/>
  <c r="AA190" i="19"/>
  <c r="Z190" i="19"/>
  <c r="Y190" i="19"/>
  <c r="X190" i="19"/>
  <c r="W190" i="19"/>
  <c r="V190" i="19"/>
  <c r="U190" i="19"/>
  <c r="T190" i="19"/>
  <c r="S190" i="19"/>
  <c r="L190" i="19"/>
  <c r="D190" i="19"/>
  <c r="C190" i="19"/>
  <c r="B190" i="19"/>
  <c r="AK186" i="19"/>
  <c r="AJ186" i="19"/>
  <c r="AI186" i="19"/>
  <c r="AH186" i="19"/>
  <c r="AG186" i="19"/>
  <c r="AF186" i="19"/>
  <c r="AE186" i="19"/>
  <c r="Y186" i="19"/>
  <c r="S186" i="19"/>
  <c r="O186" i="19"/>
  <c r="D186" i="19"/>
  <c r="C186" i="19"/>
  <c r="B186" i="19"/>
  <c r="A186" i="19"/>
  <c r="A184" i="19"/>
  <c r="A183" i="19"/>
  <c r="B208" i="1"/>
  <c r="AS201" i="1"/>
  <c r="AR201" i="1"/>
  <c r="AQ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L201" i="1"/>
  <c r="D201" i="1"/>
  <c r="C201" i="1"/>
  <c r="B201" i="1"/>
  <c r="AS200" i="1"/>
  <c r="AR200" i="1"/>
  <c r="AQ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L200" i="1"/>
  <c r="D200" i="1"/>
  <c r="C200" i="1"/>
  <c r="B200" i="1"/>
  <c r="AS199" i="1"/>
  <c r="AR199" i="1"/>
  <c r="AQ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L199" i="1"/>
  <c r="D199" i="1"/>
  <c r="C199" i="1"/>
  <c r="B199" i="1"/>
  <c r="AS198" i="1"/>
  <c r="AR198" i="1"/>
  <c r="AQ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L198" i="1"/>
  <c r="D198" i="1"/>
  <c r="C198" i="1"/>
  <c r="B198" i="1"/>
  <c r="AS197" i="1"/>
  <c r="AR197" i="1"/>
  <c r="AQ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L197" i="1"/>
  <c r="D197" i="1"/>
  <c r="C197" i="1"/>
  <c r="B197" i="1"/>
  <c r="AS196" i="1"/>
  <c r="AR196" i="1"/>
  <c r="AQ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L196" i="1"/>
  <c r="D196" i="1"/>
  <c r="C196" i="1"/>
  <c r="B196" i="1"/>
  <c r="AS195" i="1"/>
  <c r="AR195" i="1"/>
  <c r="AQ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L195" i="1"/>
  <c r="D195" i="1"/>
  <c r="C195" i="1"/>
  <c r="B195" i="1"/>
  <c r="AS194" i="1"/>
  <c r="AR194" i="1"/>
  <c r="AQ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L194" i="1"/>
  <c r="D194" i="1"/>
  <c r="C194" i="1"/>
  <c r="B194" i="1"/>
  <c r="AS193" i="1"/>
  <c r="AR193" i="1"/>
  <c r="AQ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L193" i="1"/>
  <c r="D193" i="1"/>
  <c r="C193" i="1"/>
  <c r="B193" i="1"/>
  <c r="AS192" i="1"/>
  <c r="AR192" i="1"/>
  <c r="AQ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L192" i="1"/>
  <c r="D192" i="1"/>
  <c r="C192" i="1"/>
  <c r="B192" i="1"/>
  <c r="AS191" i="1"/>
  <c r="AR191" i="1"/>
  <c r="AQ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L191" i="1"/>
  <c r="D191" i="1"/>
  <c r="C191" i="1"/>
  <c r="B191" i="1"/>
  <c r="AS190" i="1"/>
  <c r="AR190" i="1"/>
  <c r="AQ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L190" i="1"/>
  <c r="D190" i="1"/>
  <c r="C190" i="1"/>
  <c r="B190" i="1"/>
  <c r="AK186" i="1"/>
  <c r="AJ186" i="1"/>
  <c r="AI186" i="1"/>
  <c r="AH186" i="1"/>
  <c r="AG186" i="1"/>
  <c r="AF186" i="1"/>
  <c r="AE186" i="1"/>
  <c r="Y186" i="1"/>
  <c r="S186" i="1"/>
  <c r="O186" i="1"/>
  <c r="D186" i="1"/>
  <c r="C186" i="1"/>
  <c r="B186" i="1"/>
  <c r="A186" i="1"/>
  <c r="A184" i="1"/>
  <c r="A183" i="1"/>
  <c r="B156" i="23"/>
  <c r="AS149" i="23"/>
  <c r="AR149" i="23"/>
  <c r="AQ149" i="23"/>
  <c r="AK149" i="23"/>
  <c r="AJ149" i="23"/>
  <c r="AI149" i="23"/>
  <c r="AH149" i="23"/>
  <c r="AG149" i="23"/>
  <c r="AF149" i="23"/>
  <c r="AE149" i="23"/>
  <c r="AD149" i="23"/>
  <c r="AC149" i="23"/>
  <c r="AB149" i="23"/>
  <c r="AA149" i="23"/>
  <c r="Z149" i="23"/>
  <c r="Y149" i="23"/>
  <c r="X149" i="23"/>
  <c r="W149" i="23"/>
  <c r="V149" i="23"/>
  <c r="U149" i="23"/>
  <c r="T149" i="23"/>
  <c r="S149" i="23"/>
  <c r="L149" i="23"/>
  <c r="D149" i="23"/>
  <c r="C149" i="23"/>
  <c r="B149" i="23"/>
  <c r="AS148" i="23"/>
  <c r="AR148" i="23"/>
  <c r="AQ148" i="23"/>
  <c r="AK148" i="23"/>
  <c r="AJ148" i="23"/>
  <c r="AI148" i="23"/>
  <c r="AH148" i="23"/>
  <c r="AG148" i="23"/>
  <c r="AF148" i="23"/>
  <c r="AE148" i="23"/>
  <c r="AD148" i="23"/>
  <c r="AC148" i="23"/>
  <c r="AB148" i="23"/>
  <c r="AA148" i="23"/>
  <c r="Z148" i="23"/>
  <c r="Y148" i="23"/>
  <c r="X148" i="23"/>
  <c r="W148" i="23"/>
  <c r="V148" i="23"/>
  <c r="U148" i="23"/>
  <c r="T148" i="23"/>
  <c r="S148" i="23"/>
  <c r="L148" i="23"/>
  <c r="D148" i="23"/>
  <c r="C148" i="23"/>
  <c r="B148" i="23"/>
  <c r="AS147" i="23"/>
  <c r="AR147" i="23"/>
  <c r="AQ147" i="23"/>
  <c r="AK147" i="23"/>
  <c r="AJ147" i="23"/>
  <c r="AI147" i="23"/>
  <c r="AH147" i="23"/>
  <c r="AG147" i="23"/>
  <c r="AF147" i="23"/>
  <c r="AE147" i="23"/>
  <c r="AD147" i="23"/>
  <c r="AC147" i="23"/>
  <c r="AB147" i="23"/>
  <c r="AA147" i="23"/>
  <c r="Z147" i="23"/>
  <c r="Y147" i="23"/>
  <c r="X147" i="23"/>
  <c r="W147" i="23"/>
  <c r="V147" i="23"/>
  <c r="U147" i="23"/>
  <c r="T147" i="23"/>
  <c r="S147" i="23"/>
  <c r="L147" i="23"/>
  <c r="D147" i="23"/>
  <c r="C147" i="23"/>
  <c r="B147" i="23"/>
  <c r="AS146" i="23"/>
  <c r="AR146" i="23"/>
  <c r="AQ146" i="23"/>
  <c r="AK146" i="23"/>
  <c r="AJ146" i="23"/>
  <c r="AI146" i="23"/>
  <c r="AH146" i="23"/>
  <c r="AG146" i="23"/>
  <c r="AF146" i="23"/>
  <c r="AE146" i="23"/>
  <c r="AD146" i="23"/>
  <c r="AC146" i="23"/>
  <c r="AB146" i="23"/>
  <c r="AA146" i="23"/>
  <c r="Z146" i="23"/>
  <c r="Y146" i="23"/>
  <c r="X146" i="23"/>
  <c r="W146" i="23"/>
  <c r="V146" i="23"/>
  <c r="U146" i="23"/>
  <c r="T146" i="23"/>
  <c r="S146" i="23"/>
  <c r="L146" i="23"/>
  <c r="D146" i="23"/>
  <c r="C146" i="23"/>
  <c r="B146" i="23"/>
  <c r="AS145" i="23"/>
  <c r="AR145" i="23"/>
  <c r="AQ145" i="23"/>
  <c r="AK145" i="23"/>
  <c r="AJ145" i="23"/>
  <c r="AI145" i="23"/>
  <c r="AH145" i="23"/>
  <c r="AG145" i="23"/>
  <c r="AF145" i="23"/>
  <c r="AE145" i="23"/>
  <c r="AD145" i="23"/>
  <c r="AC145" i="23"/>
  <c r="AB145" i="23"/>
  <c r="AA145" i="23"/>
  <c r="Z145" i="23"/>
  <c r="Y145" i="23"/>
  <c r="X145" i="23"/>
  <c r="W145" i="23"/>
  <c r="V145" i="23"/>
  <c r="U145" i="23"/>
  <c r="T145" i="23"/>
  <c r="S145" i="23"/>
  <c r="L145" i="23"/>
  <c r="D145" i="23"/>
  <c r="C145" i="23"/>
  <c r="B145" i="23"/>
  <c r="AS144" i="23"/>
  <c r="AR144" i="23"/>
  <c r="AQ144" i="23"/>
  <c r="AK144" i="23"/>
  <c r="AJ144" i="23"/>
  <c r="AI144" i="23"/>
  <c r="AH144" i="23"/>
  <c r="AG144" i="23"/>
  <c r="AF144" i="23"/>
  <c r="AE144" i="23"/>
  <c r="AD144" i="23"/>
  <c r="AC144" i="23"/>
  <c r="AB144" i="23"/>
  <c r="AA144" i="23"/>
  <c r="Z144" i="23"/>
  <c r="Y144" i="23"/>
  <c r="X144" i="23"/>
  <c r="W144" i="23"/>
  <c r="V144" i="23"/>
  <c r="U144" i="23"/>
  <c r="T144" i="23"/>
  <c r="S144" i="23"/>
  <c r="L144" i="23"/>
  <c r="D144" i="23"/>
  <c r="C144" i="23"/>
  <c r="B144" i="23"/>
  <c r="AS143" i="23"/>
  <c r="AR143" i="23"/>
  <c r="AQ143" i="23"/>
  <c r="AK143" i="23"/>
  <c r="AJ143" i="23"/>
  <c r="AI143" i="23"/>
  <c r="AH143" i="23"/>
  <c r="AG143" i="23"/>
  <c r="AF143" i="23"/>
  <c r="AE143" i="23"/>
  <c r="AD143" i="23"/>
  <c r="AC143" i="23"/>
  <c r="AB143" i="23"/>
  <c r="AA143" i="23"/>
  <c r="Z143" i="23"/>
  <c r="Y143" i="23"/>
  <c r="X143" i="23"/>
  <c r="W143" i="23"/>
  <c r="V143" i="23"/>
  <c r="U143" i="23"/>
  <c r="T143" i="23"/>
  <c r="S143" i="23"/>
  <c r="L143" i="23"/>
  <c r="D143" i="23"/>
  <c r="C143" i="23"/>
  <c r="B143" i="23"/>
  <c r="AS142" i="23"/>
  <c r="AR142" i="23"/>
  <c r="AQ142" i="23"/>
  <c r="AK142" i="23"/>
  <c r="AJ142" i="23"/>
  <c r="AI142" i="23"/>
  <c r="AH142" i="23"/>
  <c r="AG142" i="23"/>
  <c r="AF142" i="23"/>
  <c r="AE142" i="23"/>
  <c r="AD142" i="23"/>
  <c r="AC142" i="23"/>
  <c r="AB142" i="23"/>
  <c r="AA142" i="23"/>
  <c r="Z142" i="23"/>
  <c r="Y142" i="23"/>
  <c r="X142" i="23"/>
  <c r="W142" i="23"/>
  <c r="V142" i="23"/>
  <c r="U142" i="23"/>
  <c r="T142" i="23"/>
  <c r="S142" i="23"/>
  <c r="L142" i="23"/>
  <c r="D142" i="23"/>
  <c r="C142" i="23"/>
  <c r="B142" i="23"/>
  <c r="AS141" i="23"/>
  <c r="AR141" i="23"/>
  <c r="AQ141" i="23"/>
  <c r="AK141" i="23"/>
  <c r="AJ141" i="23"/>
  <c r="AI141" i="23"/>
  <c r="AH141" i="23"/>
  <c r="AG141" i="23"/>
  <c r="AF141" i="23"/>
  <c r="AE141" i="23"/>
  <c r="AD141" i="23"/>
  <c r="AC141" i="23"/>
  <c r="AB141" i="23"/>
  <c r="AA141" i="23"/>
  <c r="Z141" i="23"/>
  <c r="Y141" i="23"/>
  <c r="X141" i="23"/>
  <c r="W141" i="23"/>
  <c r="V141" i="23"/>
  <c r="U141" i="23"/>
  <c r="T141" i="23"/>
  <c r="S141" i="23"/>
  <c r="L141" i="23"/>
  <c r="D141" i="23"/>
  <c r="C141" i="23"/>
  <c r="B141" i="23"/>
  <c r="AS140" i="23"/>
  <c r="AR140" i="23"/>
  <c r="AQ140" i="23"/>
  <c r="AK140" i="23"/>
  <c r="AJ140" i="23"/>
  <c r="AI140" i="23"/>
  <c r="AH140" i="23"/>
  <c r="AG140" i="23"/>
  <c r="AF140" i="23"/>
  <c r="AE140" i="23"/>
  <c r="AD140" i="23"/>
  <c r="AC140" i="23"/>
  <c r="AB140" i="23"/>
  <c r="AA140" i="23"/>
  <c r="Z140" i="23"/>
  <c r="Y140" i="23"/>
  <c r="X140" i="23"/>
  <c r="W140" i="23"/>
  <c r="V140" i="23"/>
  <c r="U140" i="23"/>
  <c r="T140" i="23"/>
  <c r="S140" i="23"/>
  <c r="L140" i="23"/>
  <c r="D140" i="23"/>
  <c r="C140" i="23"/>
  <c r="B140" i="23"/>
  <c r="AS139" i="23"/>
  <c r="AR139" i="23"/>
  <c r="AQ139" i="23"/>
  <c r="AK139" i="23"/>
  <c r="AJ139" i="23"/>
  <c r="AI139" i="23"/>
  <c r="AH139" i="23"/>
  <c r="AG139" i="23"/>
  <c r="AF139" i="23"/>
  <c r="AE139" i="23"/>
  <c r="AD139" i="23"/>
  <c r="AC139" i="23"/>
  <c r="AB139" i="23"/>
  <c r="AA139" i="23"/>
  <c r="Z139" i="23"/>
  <c r="Y139" i="23"/>
  <c r="X139" i="23"/>
  <c r="W139" i="23"/>
  <c r="V139" i="23"/>
  <c r="U139" i="23"/>
  <c r="T139" i="23"/>
  <c r="S139" i="23"/>
  <c r="L139" i="23"/>
  <c r="D139" i="23"/>
  <c r="C139" i="23"/>
  <c r="B139" i="23"/>
  <c r="AS138" i="23"/>
  <c r="AR138" i="23"/>
  <c r="AQ138" i="23"/>
  <c r="AK138" i="23"/>
  <c r="AJ138" i="23"/>
  <c r="AI138" i="23"/>
  <c r="AH138" i="23"/>
  <c r="AG138" i="23"/>
  <c r="AF138" i="23"/>
  <c r="AE138" i="23"/>
  <c r="AD138" i="23"/>
  <c r="AC138" i="23"/>
  <c r="AB138" i="23"/>
  <c r="AA138" i="23"/>
  <c r="Z138" i="23"/>
  <c r="Y138" i="23"/>
  <c r="X138" i="23"/>
  <c r="W138" i="23"/>
  <c r="V138" i="23"/>
  <c r="U138" i="23"/>
  <c r="T138" i="23"/>
  <c r="S138" i="23"/>
  <c r="L138" i="23"/>
  <c r="D138" i="23"/>
  <c r="C138" i="23"/>
  <c r="B138" i="23"/>
  <c r="AK134" i="23"/>
  <c r="AJ134" i="23"/>
  <c r="AI134" i="23"/>
  <c r="AH134" i="23"/>
  <c r="AG134" i="23"/>
  <c r="AF134" i="23"/>
  <c r="AE134" i="23"/>
  <c r="Y134" i="23"/>
  <c r="S134" i="23"/>
  <c r="O134" i="23"/>
  <c r="D134" i="23"/>
  <c r="C134" i="23"/>
  <c r="B134" i="23"/>
  <c r="A134" i="23"/>
  <c r="A132" i="23"/>
  <c r="A131" i="23"/>
  <c r="B130" i="23"/>
  <c r="AS123" i="23"/>
  <c r="AR123" i="23"/>
  <c r="AQ123" i="23"/>
  <c r="AK123" i="23"/>
  <c r="AJ123" i="23"/>
  <c r="AI123" i="23"/>
  <c r="AH123" i="23"/>
  <c r="AG123" i="23"/>
  <c r="AF123" i="23"/>
  <c r="AE123" i="23"/>
  <c r="AD123" i="23"/>
  <c r="AC123" i="23"/>
  <c r="AB123" i="23"/>
  <c r="AA123" i="23"/>
  <c r="Z123" i="23"/>
  <c r="Y123" i="23"/>
  <c r="X123" i="23"/>
  <c r="W123" i="23"/>
  <c r="V123" i="23"/>
  <c r="U123" i="23"/>
  <c r="T123" i="23"/>
  <c r="S123" i="23"/>
  <c r="L123" i="23"/>
  <c r="D123" i="23"/>
  <c r="C123" i="23"/>
  <c r="B123" i="23"/>
  <c r="AS122" i="23"/>
  <c r="AR122" i="23"/>
  <c r="AQ122" i="23"/>
  <c r="AK122" i="23"/>
  <c r="AJ122" i="23"/>
  <c r="AI122" i="23"/>
  <c r="AH122" i="23"/>
  <c r="AG122" i="23"/>
  <c r="AF122" i="23"/>
  <c r="AE122" i="23"/>
  <c r="AD122" i="23"/>
  <c r="AC122" i="23"/>
  <c r="AB122" i="23"/>
  <c r="AA122" i="23"/>
  <c r="Z122" i="23"/>
  <c r="Y122" i="23"/>
  <c r="X122" i="23"/>
  <c r="W122" i="23"/>
  <c r="V122" i="23"/>
  <c r="U122" i="23"/>
  <c r="T122" i="23"/>
  <c r="S122" i="23"/>
  <c r="L122" i="23"/>
  <c r="D122" i="23"/>
  <c r="C122" i="23"/>
  <c r="B122" i="23"/>
  <c r="AS121" i="23"/>
  <c r="AR121" i="23"/>
  <c r="AQ121" i="23"/>
  <c r="AK121" i="23"/>
  <c r="AJ121" i="23"/>
  <c r="AI121" i="23"/>
  <c r="AH121" i="23"/>
  <c r="AG121" i="23"/>
  <c r="AF121" i="23"/>
  <c r="AE121" i="23"/>
  <c r="AD121" i="23"/>
  <c r="AC121" i="23"/>
  <c r="AB121" i="23"/>
  <c r="AA121" i="23"/>
  <c r="Z121" i="23"/>
  <c r="Y121" i="23"/>
  <c r="X121" i="23"/>
  <c r="W121" i="23"/>
  <c r="V121" i="23"/>
  <c r="U121" i="23"/>
  <c r="T121" i="23"/>
  <c r="S121" i="23"/>
  <c r="L121" i="23"/>
  <c r="D121" i="23"/>
  <c r="C121" i="23"/>
  <c r="B121" i="23"/>
  <c r="AS120" i="23"/>
  <c r="AR120" i="23"/>
  <c r="AQ120" i="23"/>
  <c r="AK120" i="23"/>
  <c r="AJ120" i="23"/>
  <c r="AI120" i="23"/>
  <c r="AH120" i="23"/>
  <c r="AG120" i="23"/>
  <c r="AF120" i="23"/>
  <c r="AE120" i="23"/>
  <c r="AD120" i="23"/>
  <c r="AC120" i="23"/>
  <c r="AB120" i="23"/>
  <c r="AA120" i="23"/>
  <c r="Z120" i="23"/>
  <c r="Y120" i="23"/>
  <c r="X120" i="23"/>
  <c r="W120" i="23"/>
  <c r="V120" i="23"/>
  <c r="U120" i="23"/>
  <c r="T120" i="23"/>
  <c r="S120" i="23"/>
  <c r="L120" i="23"/>
  <c r="D120" i="23"/>
  <c r="C120" i="23"/>
  <c r="B120" i="23"/>
  <c r="AS119" i="23"/>
  <c r="AR119" i="23"/>
  <c r="AQ119" i="23"/>
  <c r="AK119" i="23"/>
  <c r="AJ119" i="23"/>
  <c r="AI119" i="23"/>
  <c r="AH119" i="23"/>
  <c r="AG119" i="23"/>
  <c r="AF119" i="23"/>
  <c r="AE119" i="23"/>
  <c r="AD119" i="23"/>
  <c r="AC119" i="23"/>
  <c r="AB119" i="23"/>
  <c r="AA119" i="23"/>
  <c r="Z119" i="23"/>
  <c r="Y119" i="23"/>
  <c r="X119" i="23"/>
  <c r="W119" i="23"/>
  <c r="V119" i="23"/>
  <c r="U119" i="23"/>
  <c r="T119" i="23"/>
  <c r="S119" i="23"/>
  <c r="L119" i="23"/>
  <c r="D119" i="23"/>
  <c r="C119" i="23"/>
  <c r="B119" i="23"/>
  <c r="AS118" i="23"/>
  <c r="AR118" i="23"/>
  <c r="AQ118" i="23"/>
  <c r="AK118" i="23"/>
  <c r="AJ118" i="23"/>
  <c r="AI118" i="23"/>
  <c r="AH118" i="23"/>
  <c r="AG118" i="23"/>
  <c r="AF118" i="23"/>
  <c r="AE118" i="23"/>
  <c r="AD118" i="23"/>
  <c r="AC118" i="23"/>
  <c r="AB118" i="23"/>
  <c r="AA118" i="23"/>
  <c r="Z118" i="23"/>
  <c r="Y118" i="23"/>
  <c r="X118" i="23"/>
  <c r="W118" i="23"/>
  <c r="V118" i="23"/>
  <c r="U118" i="23"/>
  <c r="T118" i="23"/>
  <c r="S118" i="23"/>
  <c r="L118" i="23"/>
  <c r="D118" i="23"/>
  <c r="C118" i="23"/>
  <c r="B118" i="23"/>
  <c r="AS117" i="23"/>
  <c r="AR117" i="23"/>
  <c r="AQ117" i="23"/>
  <c r="AK117" i="23"/>
  <c r="AJ117" i="23"/>
  <c r="AI117" i="23"/>
  <c r="AH117" i="23"/>
  <c r="AG117" i="23"/>
  <c r="AF117" i="23"/>
  <c r="AE117" i="23"/>
  <c r="AD117" i="23"/>
  <c r="AC117" i="23"/>
  <c r="AB117" i="23"/>
  <c r="AA117" i="23"/>
  <c r="Z117" i="23"/>
  <c r="Y117" i="23"/>
  <c r="X117" i="23"/>
  <c r="W117" i="23"/>
  <c r="V117" i="23"/>
  <c r="U117" i="23"/>
  <c r="T117" i="23"/>
  <c r="S117" i="23"/>
  <c r="L117" i="23"/>
  <c r="D117" i="23"/>
  <c r="C117" i="23"/>
  <c r="B117" i="23"/>
  <c r="AS116" i="23"/>
  <c r="AR116" i="23"/>
  <c r="AQ116" i="23"/>
  <c r="AK116" i="23"/>
  <c r="AJ116" i="23"/>
  <c r="AI116" i="23"/>
  <c r="AH116" i="23"/>
  <c r="AG116" i="23"/>
  <c r="AF116" i="23"/>
  <c r="AE116" i="23"/>
  <c r="AD116" i="23"/>
  <c r="AC116" i="23"/>
  <c r="AB116" i="23"/>
  <c r="AA116" i="23"/>
  <c r="Z116" i="23"/>
  <c r="Y116" i="23"/>
  <c r="X116" i="23"/>
  <c r="W116" i="23"/>
  <c r="V116" i="23"/>
  <c r="U116" i="23"/>
  <c r="T116" i="23"/>
  <c r="S116" i="23"/>
  <c r="L116" i="23"/>
  <c r="D116" i="23"/>
  <c r="C116" i="23"/>
  <c r="B116" i="23"/>
  <c r="AS115" i="23"/>
  <c r="AR115" i="23"/>
  <c r="AQ115" i="23"/>
  <c r="AK115" i="23"/>
  <c r="AJ115" i="23"/>
  <c r="AI115" i="23"/>
  <c r="AH115" i="23"/>
  <c r="AG115" i="23"/>
  <c r="AF115" i="23"/>
  <c r="AE115" i="23"/>
  <c r="AD115" i="23"/>
  <c r="AC115" i="23"/>
  <c r="AB115" i="23"/>
  <c r="AA115" i="23"/>
  <c r="Z115" i="23"/>
  <c r="Y115" i="23"/>
  <c r="X115" i="23"/>
  <c r="W115" i="23"/>
  <c r="V115" i="23"/>
  <c r="U115" i="23"/>
  <c r="T115" i="23"/>
  <c r="S115" i="23"/>
  <c r="L115" i="23"/>
  <c r="D115" i="23"/>
  <c r="C115" i="23"/>
  <c r="B115" i="23"/>
  <c r="AS114" i="23"/>
  <c r="AR114" i="23"/>
  <c r="AQ114" i="23"/>
  <c r="AK114" i="23"/>
  <c r="AJ114" i="23"/>
  <c r="AI114" i="23"/>
  <c r="AH114" i="23"/>
  <c r="AG114" i="23"/>
  <c r="AF114" i="23"/>
  <c r="AE114" i="23"/>
  <c r="AD114" i="23"/>
  <c r="AC114" i="23"/>
  <c r="AB114" i="23"/>
  <c r="AA114" i="23"/>
  <c r="Z114" i="23"/>
  <c r="Y114" i="23"/>
  <c r="X114" i="23"/>
  <c r="W114" i="23"/>
  <c r="V114" i="23"/>
  <c r="U114" i="23"/>
  <c r="T114" i="23"/>
  <c r="S114" i="23"/>
  <c r="L114" i="23"/>
  <c r="D114" i="23"/>
  <c r="C114" i="23"/>
  <c r="B114" i="23"/>
  <c r="AS113" i="23"/>
  <c r="AR113" i="23"/>
  <c r="AQ113" i="23"/>
  <c r="AK113" i="23"/>
  <c r="AJ113" i="23"/>
  <c r="AI113" i="23"/>
  <c r="AH113" i="23"/>
  <c r="AG113" i="23"/>
  <c r="AF113" i="23"/>
  <c r="AE113" i="23"/>
  <c r="AD113" i="23"/>
  <c r="AC113" i="23"/>
  <c r="AB113" i="23"/>
  <c r="AA113" i="23"/>
  <c r="Z113" i="23"/>
  <c r="Y113" i="23"/>
  <c r="X113" i="23"/>
  <c r="W113" i="23"/>
  <c r="V113" i="23"/>
  <c r="U113" i="23"/>
  <c r="T113" i="23"/>
  <c r="S113" i="23"/>
  <c r="L113" i="23"/>
  <c r="D113" i="23"/>
  <c r="C113" i="23"/>
  <c r="B113" i="23"/>
  <c r="AS112" i="23"/>
  <c r="AR112" i="23"/>
  <c r="AQ112" i="23"/>
  <c r="AK112" i="23"/>
  <c r="AJ112" i="23"/>
  <c r="AI112" i="23"/>
  <c r="AH112" i="23"/>
  <c r="AG112" i="23"/>
  <c r="AF112" i="23"/>
  <c r="AE112" i="23"/>
  <c r="AD112" i="23"/>
  <c r="AC112" i="23"/>
  <c r="AB112" i="23"/>
  <c r="AA112" i="23"/>
  <c r="Z112" i="23"/>
  <c r="Y112" i="23"/>
  <c r="X112" i="23"/>
  <c r="W112" i="23"/>
  <c r="V112" i="23"/>
  <c r="U112" i="23"/>
  <c r="T112" i="23"/>
  <c r="S112" i="23"/>
  <c r="L112" i="23"/>
  <c r="D112" i="23"/>
  <c r="C112" i="23"/>
  <c r="B112" i="23"/>
  <c r="AK108" i="23"/>
  <c r="AJ108" i="23"/>
  <c r="AI108" i="23"/>
  <c r="AH108" i="23"/>
  <c r="AG108" i="23"/>
  <c r="AF108" i="23"/>
  <c r="AE108" i="23"/>
  <c r="Y108" i="23"/>
  <c r="S108" i="23"/>
  <c r="O108" i="23"/>
  <c r="D108" i="23"/>
  <c r="C108" i="23"/>
  <c r="B108" i="23"/>
  <c r="A108" i="23"/>
  <c r="A106" i="23"/>
  <c r="A105" i="23"/>
  <c r="B104" i="23"/>
  <c r="AS97" i="23"/>
  <c r="AR97" i="23"/>
  <c r="AQ97" i="23"/>
  <c r="AK97" i="23"/>
  <c r="AJ97" i="23"/>
  <c r="AI97" i="23"/>
  <c r="AH97" i="23"/>
  <c r="AG97" i="23"/>
  <c r="AF97" i="23"/>
  <c r="AE97" i="23"/>
  <c r="AD97" i="23"/>
  <c r="AC97" i="23"/>
  <c r="AB97" i="23"/>
  <c r="AA97" i="23"/>
  <c r="Z97" i="23"/>
  <c r="Y97" i="23"/>
  <c r="X97" i="23"/>
  <c r="W97" i="23"/>
  <c r="V97" i="23"/>
  <c r="U97" i="23"/>
  <c r="T97" i="23"/>
  <c r="S97" i="23"/>
  <c r="L97" i="23"/>
  <c r="D97" i="23"/>
  <c r="C97" i="23"/>
  <c r="B97" i="23"/>
  <c r="AS96" i="23"/>
  <c r="AR96" i="23"/>
  <c r="AQ96" i="23"/>
  <c r="AK96" i="23"/>
  <c r="AJ96" i="23"/>
  <c r="AI96" i="23"/>
  <c r="AH96" i="23"/>
  <c r="AG96" i="23"/>
  <c r="AF96" i="23"/>
  <c r="AE96" i="23"/>
  <c r="AD96" i="23"/>
  <c r="AC96" i="23"/>
  <c r="AB96" i="23"/>
  <c r="AA96" i="23"/>
  <c r="Z96" i="23"/>
  <c r="Y96" i="23"/>
  <c r="X96" i="23"/>
  <c r="W96" i="23"/>
  <c r="V96" i="23"/>
  <c r="U96" i="23"/>
  <c r="T96" i="23"/>
  <c r="S96" i="23"/>
  <c r="L96" i="23"/>
  <c r="D96" i="23"/>
  <c r="C96" i="23"/>
  <c r="B96" i="23"/>
  <c r="AS95" i="23"/>
  <c r="AR95" i="23"/>
  <c r="AQ95" i="23"/>
  <c r="AK95" i="23"/>
  <c r="AJ95" i="23"/>
  <c r="AI95" i="23"/>
  <c r="AH95" i="23"/>
  <c r="AG95" i="23"/>
  <c r="AF95" i="23"/>
  <c r="AE95" i="23"/>
  <c r="AD95" i="23"/>
  <c r="AC95" i="23"/>
  <c r="AB95" i="23"/>
  <c r="AA95" i="23"/>
  <c r="Z95" i="23"/>
  <c r="Y95" i="23"/>
  <c r="X95" i="23"/>
  <c r="W95" i="23"/>
  <c r="V95" i="23"/>
  <c r="U95" i="23"/>
  <c r="T95" i="23"/>
  <c r="S95" i="23"/>
  <c r="L95" i="23"/>
  <c r="D95" i="23"/>
  <c r="C95" i="23"/>
  <c r="B95" i="23"/>
  <c r="AS94" i="23"/>
  <c r="AR94" i="23"/>
  <c r="AQ94" i="23"/>
  <c r="AK94" i="23"/>
  <c r="AJ94" i="23"/>
  <c r="AI94" i="23"/>
  <c r="AH94" i="23"/>
  <c r="AG94" i="23"/>
  <c r="AF94" i="23"/>
  <c r="AE94" i="23"/>
  <c r="AD94" i="23"/>
  <c r="AC94" i="23"/>
  <c r="AB94" i="23"/>
  <c r="AA94" i="23"/>
  <c r="Z94" i="23"/>
  <c r="Y94" i="23"/>
  <c r="X94" i="23"/>
  <c r="W94" i="23"/>
  <c r="V94" i="23"/>
  <c r="U94" i="23"/>
  <c r="T94" i="23"/>
  <c r="S94" i="23"/>
  <c r="L94" i="23"/>
  <c r="D94" i="23"/>
  <c r="C94" i="23"/>
  <c r="B94" i="23"/>
  <c r="AS93" i="23"/>
  <c r="AR93" i="23"/>
  <c r="AQ93" i="23"/>
  <c r="AK93" i="23"/>
  <c r="AJ93" i="23"/>
  <c r="AI93" i="23"/>
  <c r="AH93" i="23"/>
  <c r="AG93" i="23"/>
  <c r="AF93" i="23"/>
  <c r="AE93" i="23"/>
  <c r="AD93" i="23"/>
  <c r="AC93" i="23"/>
  <c r="AB93" i="23"/>
  <c r="AA93" i="23"/>
  <c r="Z93" i="23"/>
  <c r="Y93" i="23"/>
  <c r="X93" i="23"/>
  <c r="W93" i="23"/>
  <c r="V93" i="23"/>
  <c r="U93" i="23"/>
  <c r="T93" i="23"/>
  <c r="S93" i="23"/>
  <c r="L93" i="23"/>
  <c r="D93" i="23"/>
  <c r="C93" i="23"/>
  <c r="B93" i="23"/>
  <c r="AS92" i="23"/>
  <c r="AR92" i="23"/>
  <c r="AQ92" i="23"/>
  <c r="AK92" i="23"/>
  <c r="AJ92" i="23"/>
  <c r="AI92" i="23"/>
  <c r="AH92" i="23"/>
  <c r="AG92" i="23"/>
  <c r="AF92" i="23"/>
  <c r="AE92" i="23"/>
  <c r="AD92" i="23"/>
  <c r="AC92" i="23"/>
  <c r="AB92" i="23"/>
  <c r="AA92" i="23"/>
  <c r="Z92" i="23"/>
  <c r="Y92" i="23"/>
  <c r="X92" i="23"/>
  <c r="W92" i="23"/>
  <c r="V92" i="23"/>
  <c r="U92" i="23"/>
  <c r="T92" i="23"/>
  <c r="S92" i="23"/>
  <c r="L92" i="23"/>
  <c r="D92" i="23"/>
  <c r="C92" i="23"/>
  <c r="B92" i="23"/>
  <c r="AS91" i="23"/>
  <c r="AR91" i="23"/>
  <c r="AQ91" i="23"/>
  <c r="AK91" i="23"/>
  <c r="AJ91" i="23"/>
  <c r="AI91" i="23"/>
  <c r="AH91" i="23"/>
  <c r="AG91" i="23"/>
  <c r="AF91" i="23"/>
  <c r="AE91" i="23"/>
  <c r="AD91" i="23"/>
  <c r="AC91" i="23"/>
  <c r="AB91" i="23"/>
  <c r="AA91" i="23"/>
  <c r="Z91" i="23"/>
  <c r="Y91" i="23"/>
  <c r="X91" i="23"/>
  <c r="W91" i="23"/>
  <c r="V91" i="23"/>
  <c r="U91" i="23"/>
  <c r="T91" i="23"/>
  <c r="S91" i="23"/>
  <c r="L91" i="23"/>
  <c r="D91" i="23"/>
  <c r="C91" i="23"/>
  <c r="B91" i="23"/>
  <c r="AS90" i="23"/>
  <c r="AR90" i="23"/>
  <c r="AQ90" i="23"/>
  <c r="AK90" i="23"/>
  <c r="AJ90" i="23"/>
  <c r="AI90" i="23"/>
  <c r="AH90" i="23"/>
  <c r="AG90" i="23"/>
  <c r="AF90" i="23"/>
  <c r="AE90" i="23"/>
  <c r="AD90" i="23"/>
  <c r="AC90" i="23"/>
  <c r="AB90" i="23"/>
  <c r="AA90" i="23"/>
  <c r="Z90" i="23"/>
  <c r="Y90" i="23"/>
  <c r="X90" i="23"/>
  <c r="W90" i="23"/>
  <c r="V90" i="23"/>
  <c r="U90" i="23"/>
  <c r="T90" i="23"/>
  <c r="S90" i="23"/>
  <c r="L90" i="23"/>
  <c r="D90" i="23"/>
  <c r="C90" i="23"/>
  <c r="B90" i="23"/>
  <c r="AS89" i="23"/>
  <c r="AR89" i="23"/>
  <c r="AQ89" i="23"/>
  <c r="AK89" i="23"/>
  <c r="AJ89" i="23"/>
  <c r="AI89" i="23"/>
  <c r="AH89" i="23"/>
  <c r="AG89" i="23"/>
  <c r="AF89" i="23"/>
  <c r="AE89" i="23"/>
  <c r="AD89" i="23"/>
  <c r="AC89" i="23"/>
  <c r="AB89" i="23"/>
  <c r="AA89" i="23"/>
  <c r="Z89" i="23"/>
  <c r="Y89" i="23"/>
  <c r="X89" i="23"/>
  <c r="W89" i="23"/>
  <c r="V89" i="23"/>
  <c r="U89" i="23"/>
  <c r="T89" i="23"/>
  <c r="S89" i="23"/>
  <c r="L89" i="23"/>
  <c r="D89" i="23"/>
  <c r="C89" i="23"/>
  <c r="B89" i="23"/>
  <c r="AS88" i="23"/>
  <c r="AR88" i="23"/>
  <c r="AQ88" i="23"/>
  <c r="AK88" i="23"/>
  <c r="AJ88" i="23"/>
  <c r="AI88" i="23"/>
  <c r="AH88" i="23"/>
  <c r="AG88" i="23"/>
  <c r="AF88" i="23"/>
  <c r="AE88" i="23"/>
  <c r="AD88" i="23"/>
  <c r="AC88" i="23"/>
  <c r="AB88" i="23"/>
  <c r="AA88" i="23"/>
  <c r="Z88" i="23"/>
  <c r="Y88" i="23"/>
  <c r="X88" i="23"/>
  <c r="W88" i="23"/>
  <c r="V88" i="23"/>
  <c r="U88" i="23"/>
  <c r="T88" i="23"/>
  <c r="S88" i="23"/>
  <c r="L88" i="23"/>
  <c r="D88" i="23"/>
  <c r="C88" i="23"/>
  <c r="B88" i="23"/>
  <c r="AS87" i="23"/>
  <c r="AR87" i="23"/>
  <c r="AQ87" i="23"/>
  <c r="AK87" i="23"/>
  <c r="AJ87" i="23"/>
  <c r="AI87" i="23"/>
  <c r="AH87" i="23"/>
  <c r="AG87" i="23"/>
  <c r="AF87" i="23"/>
  <c r="AE87" i="23"/>
  <c r="AD87" i="23"/>
  <c r="AC87" i="23"/>
  <c r="AB87" i="23"/>
  <c r="AA87" i="23"/>
  <c r="Z87" i="23"/>
  <c r="Y87" i="23"/>
  <c r="X87" i="23"/>
  <c r="W87" i="23"/>
  <c r="V87" i="23"/>
  <c r="U87" i="23"/>
  <c r="T87" i="23"/>
  <c r="S87" i="23"/>
  <c r="L87" i="23"/>
  <c r="D87" i="23"/>
  <c r="C87" i="23"/>
  <c r="B87" i="23"/>
  <c r="AS86" i="23"/>
  <c r="AR86" i="23"/>
  <c r="AQ86" i="23"/>
  <c r="AK86" i="23"/>
  <c r="AJ86" i="23"/>
  <c r="AI86" i="23"/>
  <c r="AH86" i="23"/>
  <c r="AG86" i="23"/>
  <c r="AF86" i="23"/>
  <c r="AE86" i="23"/>
  <c r="AD86" i="23"/>
  <c r="AC86" i="23"/>
  <c r="AB86" i="23"/>
  <c r="AA86" i="23"/>
  <c r="Z86" i="23"/>
  <c r="Y86" i="23"/>
  <c r="X86" i="23"/>
  <c r="W86" i="23"/>
  <c r="V86" i="23"/>
  <c r="U86" i="23"/>
  <c r="T86" i="23"/>
  <c r="S86" i="23"/>
  <c r="L86" i="23"/>
  <c r="D86" i="23"/>
  <c r="C86" i="23"/>
  <c r="B86" i="23"/>
  <c r="AK82" i="23"/>
  <c r="AJ82" i="23"/>
  <c r="AI82" i="23"/>
  <c r="AH82" i="23"/>
  <c r="AG82" i="23"/>
  <c r="AF82" i="23"/>
  <c r="AE82" i="23"/>
  <c r="Y82" i="23"/>
  <c r="S82" i="23"/>
  <c r="O82" i="23"/>
  <c r="D82" i="23"/>
  <c r="C82" i="23"/>
  <c r="B82" i="23"/>
  <c r="A82" i="23"/>
  <c r="A80" i="23"/>
  <c r="A79" i="23"/>
  <c r="B78" i="23"/>
  <c r="AS71" i="23"/>
  <c r="AR71" i="23"/>
  <c r="AQ71" i="23"/>
  <c r="AK71" i="23"/>
  <c r="AJ71" i="23"/>
  <c r="AI71" i="23"/>
  <c r="AH71" i="23"/>
  <c r="AG71" i="23"/>
  <c r="AF71" i="23"/>
  <c r="AE71" i="23"/>
  <c r="AD71" i="23"/>
  <c r="AC71" i="23"/>
  <c r="AB71" i="23"/>
  <c r="AA71" i="23"/>
  <c r="Z71" i="23"/>
  <c r="Y71" i="23"/>
  <c r="X71" i="23"/>
  <c r="W71" i="23"/>
  <c r="V71" i="23"/>
  <c r="U71" i="23"/>
  <c r="T71" i="23"/>
  <c r="S71" i="23"/>
  <c r="L71" i="23"/>
  <c r="D71" i="23"/>
  <c r="C71" i="23"/>
  <c r="B71" i="23"/>
  <c r="AS70" i="23"/>
  <c r="AR70" i="23"/>
  <c r="AQ70" i="23"/>
  <c r="AK70" i="23"/>
  <c r="AJ70" i="23"/>
  <c r="AI70" i="23"/>
  <c r="AH70" i="23"/>
  <c r="AG70" i="23"/>
  <c r="AF70" i="23"/>
  <c r="AE70" i="23"/>
  <c r="AD70" i="23"/>
  <c r="AC70" i="23"/>
  <c r="AB70" i="23"/>
  <c r="AA70" i="23"/>
  <c r="Z70" i="23"/>
  <c r="Y70" i="23"/>
  <c r="X70" i="23"/>
  <c r="W70" i="23"/>
  <c r="V70" i="23"/>
  <c r="U70" i="23"/>
  <c r="T70" i="23"/>
  <c r="S70" i="23"/>
  <c r="L70" i="23"/>
  <c r="D70" i="23"/>
  <c r="C70" i="23"/>
  <c r="B70" i="23"/>
  <c r="AS69" i="23"/>
  <c r="AR69" i="23"/>
  <c r="AQ69" i="23"/>
  <c r="AK69" i="23"/>
  <c r="AJ69" i="23"/>
  <c r="AI69" i="23"/>
  <c r="AH69" i="23"/>
  <c r="AG69" i="23"/>
  <c r="AF69" i="23"/>
  <c r="AE69" i="23"/>
  <c r="AD69" i="23"/>
  <c r="AC69" i="23"/>
  <c r="AB69" i="23"/>
  <c r="AA69" i="23"/>
  <c r="Z69" i="23"/>
  <c r="Y69" i="23"/>
  <c r="X69" i="23"/>
  <c r="W69" i="23"/>
  <c r="V69" i="23"/>
  <c r="U69" i="23"/>
  <c r="T69" i="23"/>
  <c r="S69" i="23"/>
  <c r="L69" i="23"/>
  <c r="D69" i="23"/>
  <c r="C69" i="23"/>
  <c r="B69" i="23"/>
  <c r="AS68" i="23"/>
  <c r="AR68" i="23"/>
  <c r="AQ68" i="23"/>
  <c r="AK68" i="23"/>
  <c r="AJ68" i="23"/>
  <c r="AI68" i="23"/>
  <c r="AH68" i="23"/>
  <c r="AG68" i="23"/>
  <c r="AF68" i="23"/>
  <c r="AE68" i="23"/>
  <c r="AD68" i="23"/>
  <c r="AC68" i="23"/>
  <c r="AB68" i="23"/>
  <c r="AA68" i="23"/>
  <c r="Z68" i="23"/>
  <c r="Y68" i="23"/>
  <c r="X68" i="23"/>
  <c r="W68" i="23"/>
  <c r="V68" i="23"/>
  <c r="U68" i="23"/>
  <c r="T68" i="23"/>
  <c r="S68" i="23"/>
  <c r="L68" i="23"/>
  <c r="D68" i="23"/>
  <c r="C68" i="23"/>
  <c r="B68" i="23"/>
  <c r="AS67" i="23"/>
  <c r="AR67" i="23"/>
  <c r="AQ67" i="23"/>
  <c r="AK67" i="23"/>
  <c r="AJ67" i="23"/>
  <c r="AI67" i="23"/>
  <c r="AH67" i="23"/>
  <c r="AG67" i="23"/>
  <c r="AF67" i="23"/>
  <c r="AE67" i="23"/>
  <c r="AD67" i="23"/>
  <c r="AC67" i="23"/>
  <c r="AB67" i="23"/>
  <c r="AA67" i="23"/>
  <c r="Z67" i="23"/>
  <c r="Y67" i="23"/>
  <c r="X67" i="23"/>
  <c r="W67" i="23"/>
  <c r="V67" i="23"/>
  <c r="U67" i="23"/>
  <c r="T67" i="23"/>
  <c r="S67" i="23"/>
  <c r="L67" i="23"/>
  <c r="D67" i="23"/>
  <c r="C67" i="23"/>
  <c r="B67" i="23"/>
  <c r="AS66" i="23"/>
  <c r="AR66" i="23"/>
  <c r="AQ66" i="23"/>
  <c r="AK66" i="23"/>
  <c r="AJ66" i="23"/>
  <c r="AI66" i="23"/>
  <c r="AH66" i="23"/>
  <c r="AG66" i="23"/>
  <c r="AF66" i="23"/>
  <c r="AE66" i="23"/>
  <c r="AD66" i="23"/>
  <c r="AC66" i="23"/>
  <c r="AB66" i="23"/>
  <c r="AA66" i="23"/>
  <c r="Z66" i="23"/>
  <c r="Y66" i="23"/>
  <c r="X66" i="23"/>
  <c r="W66" i="23"/>
  <c r="V66" i="23"/>
  <c r="U66" i="23"/>
  <c r="T66" i="23"/>
  <c r="S66" i="23"/>
  <c r="L66" i="23"/>
  <c r="D66" i="23"/>
  <c r="C66" i="23"/>
  <c r="B66" i="23"/>
  <c r="AS65" i="23"/>
  <c r="AR65" i="23"/>
  <c r="AQ65" i="23"/>
  <c r="AK65" i="23"/>
  <c r="AJ65" i="23"/>
  <c r="AI65" i="23"/>
  <c r="AH65" i="23"/>
  <c r="AG65" i="23"/>
  <c r="AF65" i="23"/>
  <c r="AE65" i="23"/>
  <c r="AD65" i="23"/>
  <c r="AC65" i="23"/>
  <c r="AB65" i="23"/>
  <c r="AA65" i="23"/>
  <c r="Z65" i="23"/>
  <c r="Y65" i="23"/>
  <c r="X65" i="23"/>
  <c r="W65" i="23"/>
  <c r="V65" i="23"/>
  <c r="U65" i="23"/>
  <c r="T65" i="23"/>
  <c r="S65" i="23"/>
  <c r="L65" i="23"/>
  <c r="D65" i="23"/>
  <c r="C65" i="23"/>
  <c r="B65" i="23"/>
  <c r="AS64" i="23"/>
  <c r="AR64" i="23"/>
  <c r="AQ64" i="23"/>
  <c r="AK64" i="23"/>
  <c r="AJ64" i="23"/>
  <c r="AI64" i="23"/>
  <c r="AH64" i="23"/>
  <c r="AG64" i="23"/>
  <c r="AF64" i="23"/>
  <c r="AE64" i="23"/>
  <c r="AD64" i="23"/>
  <c r="AC64" i="23"/>
  <c r="AB64" i="23"/>
  <c r="AA64" i="23"/>
  <c r="Z64" i="23"/>
  <c r="Y64" i="23"/>
  <c r="X64" i="23"/>
  <c r="W64" i="23"/>
  <c r="V64" i="23"/>
  <c r="U64" i="23"/>
  <c r="T64" i="23"/>
  <c r="S64" i="23"/>
  <c r="L64" i="23"/>
  <c r="D64" i="23"/>
  <c r="C64" i="23"/>
  <c r="B64" i="23"/>
  <c r="AS63" i="23"/>
  <c r="AR63" i="23"/>
  <c r="AQ63" i="23"/>
  <c r="AK63" i="23"/>
  <c r="AJ63" i="23"/>
  <c r="AI63" i="23"/>
  <c r="AH63" i="23"/>
  <c r="AG63" i="23"/>
  <c r="AF63" i="23"/>
  <c r="AE63" i="23"/>
  <c r="AD63" i="23"/>
  <c r="AC63" i="23"/>
  <c r="AB63" i="23"/>
  <c r="AA63" i="23"/>
  <c r="Z63" i="23"/>
  <c r="Y63" i="23"/>
  <c r="X63" i="23"/>
  <c r="W63" i="23"/>
  <c r="V63" i="23"/>
  <c r="U63" i="23"/>
  <c r="T63" i="23"/>
  <c r="S63" i="23"/>
  <c r="L63" i="23"/>
  <c r="D63" i="23"/>
  <c r="C63" i="23"/>
  <c r="B63" i="23"/>
  <c r="AS62" i="23"/>
  <c r="AR62" i="23"/>
  <c r="AQ62" i="23"/>
  <c r="AK62" i="23"/>
  <c r="AJ62" i="23"/>
  <c r="AI62" i="23"/>
  <c r="AH62" i="23"/>
  <c r="AG62" i="23"/>
  <c r="AF62" i="23"/>
  <c r="AE62" i="23"/>
  <c r="AD62" i="23"/>
  <c r="AC62" i="23"/>
  <c r="AB62" i="23"/>
  <c r="AA62" i="23"/>
  <c r="Z62" i="23"/>
  <c r="Y62" i="23"/>
  <c r="X62" i="23"/>
  <c r="W62" i="23"/>
  <c r="V62" i="23"/>
  <c r="U62" i="23"/>
  <c r="T62" i="23"/>
  <c r="S62" i="23"/>
  <c r="L62" i="23"/>
  <c r="D62" i="23"/>
  <c r="C62" i="23"/>
  <c r="B62" i="23"/>
  <c r="AS61" i="23"/>
  <c r="AR61" i="23"/>
  <c r="AQ61" i="23"/>
  <c r="AK61" i="23"/>
  <c r="AJ61" i="23"/>
  <c r="AI61" i="23"/>
  <c r="AH61" i="23"/>
  <c r="AG61" i="23"/>
  <c r="AF61" i="23"/>
  <c r="AE61" i="23"/>
  <c r="AD61" i="23"/>
  <c r="AC61" i="23"/>
  <c r="AB61" i="23"/>
  <c r="AA61" i="23"/>
  <c r="Z61" i="23"/>
  <c r="Y61" i="23"/>
  <c r="X61" i="23"/>
  <c r="W61" i="23"/>
  <c r="V61" i="23"/>
  <c r="U61" i="23"/>
  <c r="T61" i="23"/>
  <c r="S61" i="23"/>
  <c r="L61" i="23"/>
  <c r="D61" i="23"/>
  <c r="C61" i="23"/>
  <c r="B61" i="23"/>
  <c r="AS60" i="23"/>
  <c r="AR60" i="23"/>
  <c r="AQ60" i="23"/>
  <c r="AK60" i="23"/>
  <c r="AJ60" i="23"/>
  <c r="AI60" i="23"/>
  <c r="AH60" i="23"/>
  <c r="AG60" i="23"/>
  <c r="AF60" i="23"/>
  <c r="AE60" i="23"/>
  <c r="AD60" i="23"/>
  <c r="AC60" i="23"/>
  <c r="AB60" i="23"/>
  <c r="AA60" i="23"/>
  <c r="Z60" i="23"/>
  <c r="Y60" i="23"/>
  <c r="X60" i="23"/>
  <c r="W60" i="23"/>
  <c r="V60" i="23"/>
  <c r="U60" i="23"/>
  <c r="T60" i="23"/>
  <c r="S60" i="23"/>
  <c r="L60" i="23"/>
  <c r="D60" i="23"/>
  <c r="C60" i="23"/>
  <c r="B60" i="23"/>
  <c r="AK56" i="23"/>
  <c r="AJ56" i="23"/>
  <c r="AI56" i="23"/>
  <c r="AH56" i="23"/>
  <c r="AG56" i="23"/>
  <c r="AF56" i="23"/>
  <c r="AE56" i="23"/>
  <c r="Y56" i="23"/>
  <c r="S56" i="23"/>
  <c r="O56" i="23"/>
  <c r="D56" i="23"/>
  <c r="C56" i="23"/>
  <c r="B56" i="23"/>
  <c r="A56" i="23"/>
  <c r="A54" i="23"/>
  <c r="A53" i="23"/>
  <c r="B52" i="23"/>
  <c r="AS45" i="23"/>
  <c r="AR45" i="23"/>
  <c r="AQ45" i="23"/>
  <c r="AK45" i="23"/>
  <c r="AJ45" i="23"/>
  <c r="AI45" i="23"/>
  <c r="AH45" i="23"/>
  <c r="AG45" i="23"/>
  <c r="AF45" i="23"/>
  <c r="AE45" i="23"/>
  <c r="AD45" i="23"/>
  <c r="AC45" i="23"/>
  <c r="AB45" i="23"/>
  <c r="AA45" i="23"/>
  <c r="Z45" i="23"/>
  <c r="Y45" i="23"/>
  <c r="X45" i="23"/>
  <c r="W45" i="23"/>
  <c r="V45" i="23"/>
  <c r="U45" i="23"/>
  <c r="T45" i="23"/>
  <c r="S45" i="23"/>
  <c r="L45" i="23"/>
  <c r="D45" i="23"/>
  <c r="C45" i="23"/>
  <c r="B45" i="23"/>
  <c r="AS44" i="23"/>
  <c r="AR44" i="23"/>
  <c r="AQ44" i="23"/>
  <c r="AK44" i="23"/>
  <c r="AJ44" i="23"/>
  <c r="AI44" i="23"/>
  <c r="AH44" i="23"/>
  <c r="AG44" i="23"/>
  <c r="AF44" i="23"/>
  <c r="AE44" i="23"/>
  <c r="AD44" i="23"/>
  <c r="AC44" i="23"/>
  <c r="AB44" i="23"/>
  <c r="AA44" i="23"/>
  <c r="Z44" i="23"/>
  <c r="Y44" i="23"/>
  <c r="X44" i="23"/>
  <c r="W44" i="23"/>
  <c r="V44" i="23"/>
  <c r="U44" i="23"/>
  <c r="T44" i="23"/>
  <c r="S44" i="23"/>
  <c r="L44" i="23"/>
  <c r="D44" i="23"/>
  <c r="C44" i="23"/>
  <c r="B44" i="23"/>
  <c r="AS43" i="23"/>
  <c r="AR43" i="23"/>
  <c r="AQ43" i="23"/>
  <c r="AK43" i="23"/>
  <c r="AJ43" i="23"/>
  <c r="AI43" i="23"/>
  <c r="AH43" i="23"/>
  <c r="AG43" i="23"/>
  <c r="AF43" i="23"/>
  <c r="AE43" i="23"/>
  <c r="AD43" i="23"/>
  <c r="AC43" i="23"/>
  <c r="AB43" i="23"/>
  <c r="AA43" i="23"/>
  <c r="Z43" i="23"/>
  <c r="Y43" i="23"/>
  <c r="X43" i="23"/>
  <c r="W43" i="23"/>
  <c r="V43" i="23"/>
  <c r="U43" i="23"/>
  <c r="T43" i="23"/>
  <c r="S43" i="23"/>
  <c r="L43" i="23"/>
  <c r="D43" i="23"/>
  <c r="C43" i="23"/>
  <c r="B43" i="23"/>
  <c r="AS42" i="23"/>
  <c r="AR42" i="23"/>
  <c r="AQ42" i="23"/>
  <c r="AK42" i="23"/>
  <c r="AJ42" i="23"/>
  <c r="AI42" i="23"/>
  <c r="AH42" i="23"/>
  <c r="AG42" i="23"/>
  <c r="AF42" i="23"/>
  <c r="AE42" i="23"/>
  <c r="AD42" i="23"/>
  <c r="AC42" i="23"/>
  <c r="AB42" i="23"/>
  <c r="AA42" i="23"/>
  <c r="Z42" i="23"/>
  <c r="Y42" i="23"/>
  <c r="X42" i="23"/>
  <c r="W42" i="23"/>
  <c r="V42" i="23"/>
  <c r="U42" i="23"/>
  <c r="T42" i="23"/>
  <c r="S42" i="23"/>
  <c r="L42" i="23"/>
  <c r="D42" i="23"/>
  <c r="C42" i="23"/>
  <c r="B42" i="23"/>
  <c r="AS41" i="23"/>
  <c r="AR41" i="23"/>
  <c r="AQ41" i="23"/>
  <c r="AK41" i="23"/>
  <c r="AJ41" i="23"/>
  <c r="AI41" i="23"/>
  <c r="AH41" i="23"/>
  <c r="AG41" i="23"/>
  <c r="AF41" i="23"/>
  <c r="AE41" i="23"/>
  <c r="AD41" i="23"/>
  <c r="AC41" i="23"/>
  <c r="AB41" i="23"/>
  <c r="AA41" i="23"/>
  <c r="Z41" i="23"/>
  <c r="Y41" i="23"/>
  <c r="X41" i="23"/>
  <c r="W41" i="23"/>
  <c r="V41" i="23"/>
  <c r="U41" i="23"/>
  <c r="T41" i="23"/>
  <c r="S41" i="23"/>
  <c r="L41" i="23"/>
  <c r="D41" i="23"/>
  <c r="C41" i="23"/>
  <c r="B41" i="23"/>
  <c r="AS40" i="23"/>
  <c r="AR40" i="23"/>
  <c r="AQ40" i="23"/>
  <c r="AK40" i="23"/>
  <c r="AJ40" i="23"/>
  <c r="AI40" i="23"/>
  <c r="AH40" i="23"/>
  <c r="AG40" i="23"/>
  <c r="AF40" i="23"/>
  <c r="AE40" i="23"/>
  <c r="AD40" i="23"/>
  <c r="AC40" i="23"/>
  <c r="AB40" i="23"/>
  <c r="AA40" i="23"/>
  <c r="Z40" i="23"/>
  <c r="Y40" i="23"/>
  <c r="X40" i="23"/>
  <c r="W40" i="23"/>
  <c r="V40" i="23"/>
  <c r="U40" i="23"/>
  <c r="T40" i="23"/>
  <c r="S40" i="23"/>
  <c r="L40" i="23"/>
  <c r="D40" i="23"/>
  <c r="C40" i="23"/>
  <c r="B40" i="23"/>
  <c r="AS39" i="23"/>
  <c r="AR39" i="23"/>
  <c r="AQ39" i="23"/>
  <c r="AK39" i="23"/>
  <c r="AJ39" i="23"/>
  <c r="AI39" i="23"/>
  <c r="AH39" i="23"/>
  <c r="AG39" i="23"/>
  <c r="AF39" i="23"/>
  <c r="AE39" i="23"/>
  <c r="AD39" i="23"/>
  <c r="AC39" i="23"/>
  <c r="AB39" i="23"/>
  <c r="AA39" i="23"/>
  <c r="Z39" i="23"/>
  <c r="Y39" i="23"/>
  <c r="X39" i="23"/>
  <c r="W39" i="23"/>
  <c r="V39" i="23"/>
  <c r="U39" i="23"/>
  <c r="T39" i="23"/>
  <c r="S39" i="23"/>
  <c r="L39" i="23"/>
  <c r="D39" i="23"/>
  <c r="C39" i="23"/>
  <c r="B39" i="23"/>
  <c r="AS38" i="23"/>
  <c r="AR38" i="23"/>
  <c r="AQ38" i="23"/>
  <c r="AK38" i="23"/>
  <c r="AJ38" i="23"/>
  <c r="AI38" i="23"/>
  <c r="AH38" i="23"/>
  <c r="AG38" i="23"/>
  <c r="AF38" i="23"/>
  <c r="AE38" i="23"/>
  <c r="AD38" i="23"/>
  <c r="AC38" i="23"/>
  <c r="AB38" i="23"/>
  <c r="AA38" i="23"/>
  <c r="Z38" i="23"/>
  <c r="Y38" i="23"/>
  <c r="X38" i="23"/>
  <c r="W38" i="23"/>
  <c r="V38" i="23"/>
  <c r="U38" i="23"/>
  <c r="T38" i="23"/>
  <c r="S38" i="23"/>
  <c r="L38" i="23"/>
  <c r="D38" i="23"/>
  <c r="C38" i="23"/>
  <c r="B38" i="23"/>
  <c r="AS37" i="23"/>
  <c r="AR37" i="23"/>
  <c r="AQ37" i="23"/>
  <c r="AK37" i="23"/>
  <c r="AJ37" i="23"/>
  <c r="AI37" i="23"/>
  <c r="AH37" i="23"/>
  <c r="AG37" i="23"/>
  <c r="AF37" i="23"/>
  <c r="AE37" i="23"/>
  <c r="AD37" i="23"/>
  <c r="AC37" i="23"/>
  <c r="AB37" i="23"/>
  <c r="AA37" i="23"/>
  <c r="Z37" i="23"/>
  <c r="Y37" i="23"/>
  <c r="X37" i="23"/>
  <c r="W37" i="23"/>
  <c r="V37" i="23"/>
  <c r="U37" i="23"/>
  <c r="T37" i="23"/>
  <c r="S37" i="23"/>
  <c r="L37" i="23"/>
  <c r="D37" i="23"/>
  <c r="C37" i="23"/>
  <c r="B37" i="23"/>
  <c r="AS36" i="23"/>
  <c r="AR36" i="23"/>
  <c r="AQ36" i="23"/>
  <c r="AK36" i="23"/>
  <c r="AJ36" i="23"/>
  <c r="AI36" i="23"/>
  <c r="AH36" i="23"/>
  <c r="AG36" i="23"/>
  <c r="AF36" i="23"/>
  <c r="AE36" i="23"/>
  <c r="AD36" i="23"/>
  <c r="AC36" i="23"/>
  <c r="AB36" i="23"/>
  <c r="AA36" i="23"/>
  <c r="Z36" i="23"/>
  <c r="Y36" i="23"/>
  <c r="X36" i="23"/>
  <c r="W36" i="23"/>
  <c r="V36" i="23"/>
  <c r="U36" i="23"/>
  <c r="T36" i="23"/>
  <c r="S36" i="23"/>
  <c r="L36" i="23"/>
  <c r="D36" i="23"/>
  <c r="C36" i="23"/>
  <c r="B36" i="23"/>
  <c r="AS35" i="23"/>
  <c r="AR35" i="23"/>
  <c r="AQ35" i="23"/>
  <c r="AK35" i="23"/>
  <c r="AJ35" i="23"/>
  <c r="AI35" i="23"/>
  <c r="AH35" i="23"/>
  <c r="AG35" i="23"/>
  <c r="AF35" i="23"/>
  <c r="AE35" i="23"/>
  <c r="AD35" i="23"/>
  <c r="AC35" i="23"/>
  <c r="AB35" i="23"/>
  <c r="AA35" i="23"/>
  <c r="Z35" i="23"/>
  <c r="Y35" i="23"/>
  <c r="X35" i="23"/>
  <c r="W35" i="23"/>
  <c r="V35" i="23"/>
  <c r="U35" i="23"/>
  <c r="T35" i="23"/>
  <c r="S35" i="23"/>
  <c r="L35" i="23"/>
  <c r="D35" i="23"/>
  <c r="C35" i="23"/>
  <c r="B35" i="23"/>
  <c r="AS34" i="23"/>
  <c r="AR34" i="23"/>
  <c r="AQ34" i="23"/>
  <c r="AK34" i="23"/>
  <c r="AJ34" i="23"/>
  <c r="AI34" i="23"/>
  <c r="AH34" i="23"/>
  <c r="AG34" i="23"/>
  <c r="AF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S34" i="23"/>
  <c r="L34" i="23"/>
  <c r="D34" i="23"/>
  <c r="C34" i="23"/>
  <c r="B34" i="23"/>
  <c r="AK30" i="23"/>
  <c r="AJ30" i="23"/>
  <c r="AI30" i="23"/>
  <c r="AH30" i="23"/>
  <c r="AG30" i="23"/>
  <c r="AF30" i="23"/>
  <c r="AE30" i="23"/>
  <c r="Y30" i="23"/>
  <c r="S30" i="23"/>
  <c r="O30" i="23"/>
  <c r="D30" i="23"/>
  <c r="C30" i="23"/>
  <c r="B30" i="23"/>
  <c r="A30" i="23"/>
  <c r="A28" i="23"/>
  <c r="A27" i="23"/>
  <c r="B26" i="23"/>
  <c r="AS19" i="23"/>
  <c r="AR19" i="23"/>
  <c r="AQ19" i="23"/>
  <c r="AK19" i="23"/>
  <c r="AJ19" i="23"/>
  <c r="AI19" i="23"/>
  <c r="AH19" i="23"/>
  <c r="AG19" i="23"/>
  <c r="AF19" i="23"/>
  <c r="AE19" i="23"/>
  <c r="AD19" i="23"/>
  <c r="AC19" i="23"/>
  <c r="AB19" i="23"/>
  <c r="AA19" i="23"/>
  <c r="Z19" i="23"/>
  <c r="Y19" i="23"/>
  <c r="X19" i="23"/>
  <c r="W19" i="23"/>
  <c r="V19" i="23"/>
  <c r="U19" i="23"/>
  <c r="T19" i="23"/>
  <c r="S19" i="23"/>
  <c r="L19" i="23"/>
  <c r="D19" i="23"/>
  <c r="C19" i="23"/>
  <c r="B19" i="23"/>
  <c r="AS18" i="23"/>
  <c r="AR18" i="23"/>
  <c r="AQ18" i="23"/>
  <c r="AK18" i="23"/>
  <c r="AJ18" i="23"/>
  <c r="AI18" i="23"/>
  <c r="AH18" i="23"/>
  <c r="AG18" i="23"/>
  <c r="AF18" i="23"/>
  <c r="AE18" i="23"/>
  <c r="AD18" i="23"/>
  <c r="AC18" i="23"/>
  <c r="AB18" i="23"/>
  <c r="AA18" i="23"/>
  <c r="Z18" i="23"/>
  <c r="Y18" i="23"/>
  <c r="X18" i="23"/>
  <c r="W18" i="23"/>
  <c r="V18" i="23"/>
  <c r="U18" i="23"/>
  <c r="T18" i="23"/>
  <c r="S18" i="23"/>
  <c r="L18" i="23"/>
  <c r="D18" i="23"/>
  <c r="C18" i="23"/>
  <c r="B18" i="23"/>
  <c r="AS17" i="23"/>
  <c r="AR17" i="23"/>
  <c r="AQ17" i="23"/>
  <c r="AK17" i="23"/>
  <c r="AJ17" i="23"/>
  <c r="AI17" i="23"/>
  <c r="AH17" i="23"/>
  <c r="AG17" i="23"/>
  <c r="AF17" i="23"/>
  <c r="AE17" i="23"/>
  <c r="AD17" i="23"/>
  <c r="AC17" i="23"/>
  <c r="AB17" i="23"/>
  <c r="AA17" i="23"/>
  <c r="Z17" i="23"/>
  <c r="Y17" i="23"/>
  <c r="X17" i="23"/>
  <c r="W17" i="23"/>
  <c r="V17" i="23"/>
  <c r="U17" i="23"/>
  <c r="T17" i="23"/>
  <c r="S17" i="23"/>
  <c r="L17" i="23"/>
  <c r="D17" i="23"/>
  <c r="C17" i="23"/>
  <c r="B17" i="23"/>
  <c r="AS16" i="23"/>
  <c r="AR16" i="23"/>
  <c r="AQ16" i="23"/>
  <c r="AK16" i="23"/>
  <c r="AJ16" i="23"/>
  <c r="AI16" i="23"/>
  <c r="AH16" i="23"/>
  <c r="AG16" i="23"/>
  <c r="AF16" i="23"/>
  <c r="AE16" i="23"/>
  <c r="AD16" i="23"/>
  <c r="AC16" i="23"/>
  <c r="AB16" i="23"/>
  <c r="AA16" i="23"/>
  <c r="Z16" i="23"/>
  <c r="Y16" i="23"/>
  <c r="X16" i="23"/>
  <c r="W16" i="23"/>
  <c r="V16" i="23"/>
  <c r="U16" i="23"/>
  <c r="T16" i="23"/>
  <c r="S16" i="23"/>
  <c r="L16" i="23"/>
  <c r="D16" i="23"/>
  <c r="C16" i="23"/>
  <c r="B16" i="23"/>
  <c r="AS15" i="23"/>
  <c r="AR15" i="23"/>
  <c r="AQ15" i="23"/>
  <c r="AK15" i="23"/>
  <c r="AJ15" i="23"/>
  <c r="AI15" i="23"/>
  <c r="AH15" i="23"/>
  <c r="AG15" i="23"/>
  <c r="AF15" i="23"/>
  <c r="AE15" i="23"/>
  <c r="AD15" i="23"/>
  <c r="AC15" i="23"/>
  <c r="AB15" i="23"/>
  <c r="AA15" i="23"/>
  <c r="Z15" i="23"/>
  <c r="Y15" i="23"/>
  <c r="X15" i="23"/>
  <c r="W15" i="23"/>
  <c r="V15" i="23"/>
  <c r="U15" i="23"/>
  <c r="T15" i="23"/>
  <c r="S15" i="23"/>
  <c r="L15" i="23"/>
  <c r="D15" i="23"/>
  <c r="C15" i="23"/>
  <c r="B15" i="23"/>
  <c r="AS14" i="23"/>
  <c r="AR14" i="23"/>
  <c r="AQ14" i="23"/>
  <c r="AK14" i="23"/>
  <c r="AJ14" i="23"/>
  <c r="AI14" i="23"/>
  <c r="AH14" i="23"/>
  <c r="AG14" i="23"/>
  <c r="AF14" i="23"/>
  <c r="AE14" i="23"/>
  <c r="AD14" i="23"/>
  <c r="AC14" i="23"/>
  <c r="AB14" i="23"/>
  <c r="AA14" i="23"/>
  <c r="Z14" i="23"/>
  <c r="Y14" i="23"/>
  <c r="X14" i="23"/>
  <c r="W14" i="23"/>
  <c r="V14" i="23"/>
  <c r="U14" i="23"/>
  <c r="T14" i="23"/>
  <c r="S14" i="23"/>
  <c r="L14" i="23"/>
  <c r="D14" i="23"/>
  <c r="C14" i="23"/>
  <c r="B14" i="23"/>
  <c r="AS13" i="23"/>
  <c r="AR13" i="23"/>
  <c r="AQ13" i="23"/>
  <c r="AK13" i="23"/>
  <c r="AJ13" i="23"/>
  <c r="AI13" i="23"/>
  <c r="AH13" i="23"/>
  <c r="AG13" i="23"/>
  <c r="AF13" i="23"/>
  <c r="AE13" i="23"/>
  <c r="AD13" i="23"/>
  <c r="AC13" i="23"/>
  <c r="AB13" i="23"/>
  <c r="AA13" i="23"/>
  <c r="Z13" i="23"/>
  <c r="Y13" i="23"/>
  <c r="X13" i="23"/>
  <c r="W13" i="23"/>
  <c r="V13" i="23"/>
  <c r="U13" i="23"/>
  <c r="T13" i="23"/>
  <c r="S13" i="23"/>
  <c r="L13" i="23"/>
  <c r="D13" i="23"/>
  <c r="C13" i="23"/>
  <c r="B13" i="23"/>
  <c r="AS12" i="23"/>
  <c r="AR12" i="23"/>
  <c r="AQ12" i="23"/>
  <c r="AK12" i="23"/>
  <c r="AJ12" i="23"/>
  <c r="AI12" i="23"/>
  <c r="AH12" i="23"/>
  <c r="AG12" i="23"/>
  <c r="AF12" i="23"/>
  <c r="AE12" i="23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L12" i="23"/>
  <c r="D12" i="23"/>
  <c r="C12" i="23"/>
  <c r="B12" i="23"/>
  <c r="AS11" i="23"/>
  <c r="AR11" i="23"/>
  <c r="AQ11" i="23"/>
  <c r="AK11" i="23"/>
  <c r="AJ11" i="23"/>
  <c r="AI11" i="23"/>
  <c r="AH11" i="23"/>
  <c r="AG11" i="23"/>
  <c r="AF11" i="23"/>
  <c r="AE11" i="23"/>
  <c r="AD11" i="23"/>
  <c r="AC11" i="23"/>
  <c r="AB11" i="23"/>
  <c r="AA11" i="23"/>
  <c r="Z11" i="23"/>
  <c r="Y11" i="23"/>
  <c r="X11" i="23"/>
  <c r="W11" i="23"/>
  <c r="V11" i="23"/>
  <c r="U11" i="23"/>
  <c r="T11" i="23"/>
  <c r="S11" i="23"/>
  <c r="L11" i="23"/>
  <c r="D11" i="23"/>
  <c r="C11" i="23"/>
  <c r="B11" i="23"/>
  <c r="AS10" i="23"/>
  <c r="AR10" i="23"/>
  <c r="AQ10" i="23"/>
  <c r="AK10" i="23"/>
  <c r="AJ10" i="23"/>
  <c r="AI10" i="23"/>
  <c r="AH10" i="23"/>
  <c r="AG10" i="23"/>
  <c r="AF10" i="23"/>
  <c r="AE10" i="23"/>
  <c r="AD10" i="23"/>
  <c r="AC10" i="23"/>
  <c r="AB10" i="23"/>
  <c r="AA10" i="23"/>
  <c r="Z10" i="23"/>
  <c r="Y10" i="23"/>
  <c r="X10" i="23"/>
  <c r="W10" i="23"/>
  <c r="V10" i="23"/>
  <c r="U10" i="23"/>
  <c r="T10" i="23"/>
  <c r="S10" i="23"/>
  <c r="L10" i="23"/>
  <c r="D10" i="23"/>
  <c r="C10" i="23"/>
  <c r="B10" i="23"/>
  <c r="AS9" i="23"/>
  <c r="AR9" i="23"/>
  <c r="AQ9" i="23"/>
  <c r="AK9" i="23"/>
  <c r="AJ9" i="23"/>
  <c r="AI9" i="23"/>
  <c r="AH9" i="23"/>
  <c r="AG9" i="23"/>
  <c r="AF9" i="23"/>
  <c r="AE9" i="23"/>
  <c r="AD9" i="23"/>
  <c r="AC9" i="23"/>
  <c r="AB9" i="23"/>
  <c r="AA9" i="23"/>
  <c r="Z9" i="23"/>
  <c r="Y9" i="23"/>
  <c r="X9" i="23"/>
  <c r="W9" i="23"/>
  <c r="V9" i="23"/>
  <c r="U9" i="23"/>
  <c r="T9" i="23"/>
  <c r="S9" i="23"/>
  <c r="L9" i="23"/>
  <c r="D9" i="23"/>
  <c r="C9" i="23"/>
  <c r="B9" i="23"/>
  <c r="AS8" i="23"/>
  <c r="AR8" i="23"/>
  <c r="AQ8" i="23"/>
  <c r="AK8" i="23"/>
  <c r="AJ8" i="23"/>
  <c r="AI8" i="23"/>
  <c r="AH8" i="23"/>
  <c r="AG8" i="23"/>
  <c r="AF8" i="23"/>
  <c r="AE8" i="23"/>
  <c r="AD8" i="23"/>
  <c r="AC8" i="23"/>
  <c r="AB8" i="23"/>
  <c r="AA8" i="23"/>
  <c r="Z8" i="23"/>
  <c r="Y8" i="23"/>
  <c r="X8" i="23"/>
  <c r="W8" i="23"/>
  <c r="V8" i="23"/>
  <c r="U8" i="23"/>
  <c r="T8" i="23"/>
  <c r="S8" i="23"/>
  <c r="L8" i="23"/>
  <c r="D8" i="23"/>
  <c r="C8" i="23"/>
  <c r="B8" i="23"/>
  <c r="AK4" i="23"/>
  <c r="AJ4" i="23"/>
  <c r="AI4" i="23"/>
  <c r="AH4" i="23"/>
  <c r="AG4" i="23"/>
  <c r="AF4" i="23"/>
  <c r="AE4" i="23"/>
  <c r="Y4" i="23"/>
  <c r="S4" i="23"/>
  <c r="O4" i="23"/>
  <c r="D4" i="23"/>
  <c r="C4" i="23"/>
  <c r="B4" i="23"/>
  <c r="A4" i="23"/>
  <c r="B156" i="22"/>
  <c r="AS149" i="22"/>
  <c r="AR149" i="22"/>
  <c r="AQ149" i="22"/>
  <c r="AK149" i="22"/>
  <c r="AJ149" i="22"/>
  <c r="AI149" i="22"/>
  <c r="AH149" i="22"/>
  <c r="AG149" i="22"/>
  <c r="AF149" i="22"/>
  <c r="AE149" i="22"/>
  <c r="AD149" i="22"/>
  <c r="AC149" i="22"/>
  <c r="AB149" i="22"/>
  <c r="AA149" i="22"/>
  <c r="Z149" i="22"/>
  <c r="Y149" i="22"/>
  <c r="X149" i="22"/>
  <c r="W149" i="22"/>
  <c r="V149" i="22"/>
  <c r="U149" i="22"/>
  <c r="T149" i="22"/>
  <c r="S149" i="22"/>
  <c r="L149" i="22"/>
  <c r="D149" i="22"/>
  <c r="C149" i="22"/>
  <c r="B149" i="22"/>
  <c r="AS148" i="22"/>
  <c r="AR148" i="22"/>
  <c r="AQ148" i="22"/>
  <c r="AK148" i="22"/>
  <c r="AJ148" i="22"/>
  <c r="AI148" i="22"/>
  <c r="AH148" i="22"/>
  <c r="AG148" i="22"/>
  <c r="AF148" i="22"/>
  <c r="AE148" i="22"/>
  <c r="AD148" i="22"/>
  <c r="AC148" i="22"/>
  <c r="AB148" i="22"/>
  <c r="AA148" i="22"/>
  <c r="Z148" i="22"/>
  <c r="Y148" i="22"/>
  <c r="X148" i="22"/>
  <c r="W148" i="22"/>
  <c r="V148" i="22"/>
  <c r="U148" i="22"/>
  <c r="T148" i="22"/>
  <c r="S148" i="22"/>
  <c r="L148" i="22"/>
  <c r="D148" i="22"/>
  <c r="C148" i="22"/>
  <c r="B148" i="22"/>
  <c r="AS147" i="22"/>
  <c r="AR147" i="22"/>
  <c r="AQ147" i="22"/>
  <c r="AK147" i="22"/>
  <c r="AJ147" i="22"/>
  <c r="AI147" i="22"/>
  <c r="AH147" i="22"/>
  <c r="AG147" i="22"/>
  <c r="AF147" i="22"/>
  <c r="AE147" i="22"/>
  <c r="AD147" i="22"/>
  <c r="AC147" i="22"/>
  <c r="AB147" i="22"/>
  <c r="AA147" i="22"/>
  <c r="Z147" i="22"/>
  <c r="Y147" i="22"/>
  <c r="X147" i="22"/>
  <c r="W147" i="22"/>
  <c r="V147" i="22"/>
  <c r="U147" i="22"/>
  <c r="T147" i="22"/>
  <c r="S147" i="22"/>
  <c r="L147" i="22"/>
  <c r="D147" i="22"/>
  <c r="C147" i="22"/>
  <c r="B147" i="22"/>
  <c r="AS146" i="22"/>
  <c r="AR146" i="22"/>
  <c r="AQ146" i="22"/>
  <c r="AK146" i="22"/>
  <c r="AJ146" i="22"/>
  <c r="AI146" i="22"/>
  <c r="AH146" i="22"/>
  <c r="AG146" i="22"/>
  <c r="AF146" i="22"/>
  <c r="AE146" i="22"/>
  <c r="AD146" i="22"/>
  <c r="AC146" i="22"/>
  <c r="AB146" i="22"/>
  <c r="AA146" i="22"/>
  <c r="Z146" i="22"/>
  <c r="Y146" i="22"/>
  <c r="X146" i="22"/>
  <c r="W146" i="22"/>
  <c r="V146" i="22"/>
  <c r="U146" i="22"/>
  <c r="T146" i="22"/>
  <c r="S146" i="22"/>
  <c r="L146" i="22"/>
  <c r="D146" i="22"/>
  <c r="C146" i="22"/>
  <c r="B146" i="22"/>
  <c r="AS145" i="22"/>
  <c r="AR145" i="22"/>
  <c r="AQ145" i="22"/>
  <c r="AK145" i="22"/>
  <c r="AJ145" i="22"/>
  <c r="AI145" i="22"/>
  <c r="AH145" i="22"/>
  <c r="AG145" i="22"/>
  <c r="AF145" i="22"/>
  <c r="AE145" i="22"/>
  <c r="AD145" i="22"/>
  <c r="AC145" i="22"/>
  <c r="AB145" i="22"/>
  <c r="AA145" i="22"/>
  <c r="Z145" i="22"/>
  <c r="Y145" i="22"/>
  <c r="X145" i="22"/>
  <c r="W145" i="22"/>
  <c r="V145" i="22"/>
  <c r="U145" i="22"/>
  <c r="T145" i="22"/>
  <c r="S145" i="22"/>
  <c r="L145" i="22"/>
  <c r="D145" i="22"/>
  <c r="C145" i="22"/>
  <c r="B145" i="22"/>
  <c r="AS144" i="22"/>
  <c r="AR144" i="22"/>
  <c r="AQ144" i="22"/>
  <c r="AK144" i="22"/>
  <c r="AJ144" i="22"/>
  <c r="AI144" i="22"/>
  <c r="AH144" i="22"/>
  <c r="AG144" i="22"/>
  <c r="AF144" i="22"/>
  <c r="AE144" i="22"/>
  <c r="AD144" i="22"/>
  <c r="AC144" i="22"/>
  <c r="AB144" i="22"/>
  <c r="AA144" i="22"/>
  <c r="Z144" i="22"/>
  <c r="Y144" i="22"/>
  <c r="X144" i="22"/>
  <c r="W144" i="22"/>
  <c r="V144" i="22"/>
  <c r="U144" i="22"/>
  <c r="T144" i="22"/>
  <c r="S144" i="22"/>
  <c r="L144" i="22"/>
  <c r="D144" i="22"/>
  <c r="C144" i="22"/>
  <c r="B144" i="22"/>
  <c r="AS143" i="22"/>
  <c r="AR143" i="22"/>
  <c r="AQ143" i="22"/>
  <c r="AK143" i="22"/>
  <c r="AJ143" i="22"/>
  <c r="AI143" i="22"/>
  <c r="AH143" i="22"/>
  <c r="AG143" i="22"/>
  <c r="AF143" i="22"/>
  <c r="AE143" i="22"/>
  <c r="AD143" i="22"/>
  <c r="AC143" i="22"/>
  <c r="AB143" i="22"/>
  <c r="AA143" i="22"/>
  <c r="Z143" i="22"/>
  <c r="Y143" i="22"/>
  <c r="X143" i="22"/>
  <c r="W143" i="22"/>
  <c r="V143" i="22"/>
  <c r="U143" i="22"/>
  <c r="T143" i="22"/>
  <c r="S143" i="22"/>
  <c r="L143" i="22"/>
  <c r="D143" i="22"/>
  <c r="C143" i="22"/>
  <c r="B143" i="22"/>
  <c r="AS142" i="22"/>
  <c r="AR142" i="22"/>
  <c r="AQ142" i="22"/>
  <c r="AK142" i="22"/>
  <c r="AJ142" i="22"/>
  <c r="AI142" i="22"/>
  <c r="AH142" i="22"/>
  <c r="AG142" i="22"/>
  <c r="AF142" i="22"/>
  <c r="AE142" i="22"/>
  <c r="AD142" i="22"/>
  <c r="AC142" i="22"/>
  <c r="AB142" i="22"/>
  <c r="AA142" i="22"/>
  <c r="Z142" i="22"/>
  <c r="Y142" i="22"/>
  <c r="X142" i="22"/>
  <c r="W142" i="22"/>
  <c r="V142" i="22"/>
  <c r="U142" i="22"/>
  <c r="T142" i="22"/>
  <c r="S142" i="22"/>
  <c r="L142" i="22"/>
  <c r="D142" i="22"/>
  <c r="C142" i="22"/>
  <c r="B142" i="22"/>
  <c r="AS141" i="22"/>
  <c r="AR141" i="22"/>
  <c r="AQ141" i="22"/>
  <c r="AK141" i="22"/>
  <c r="AJ141" i="22"/>
  <c r="AI141" i="22"/>
  <c r="AH141" i="22"/>
  <c r="AG141" i="22"/>
  <c r="AF141" i="22"/>
  <c r="AE141" i="22"/>
  <c r="AD141" i="22"/>
  <c r="AC141" i="22"/>
  <c r="AB141" i="22"/>
  <c r="AA141" i="22"/>
  <c r="Z141" i="22"/>
  <c r="Y141" i="22"/>
  <c r="X141" i="22"/>
  <c r="W141" i="22"/>
  <c r="V141" i="22"/>
  <c r="U141" i="22"/>
  <c r="T141" i="22"/>
  <c r="S141" i="22"/>
  <c r="L141" i="22"/>
  <c r="D141" i="22"/>
  <c r="C141" i="22"/>
  <c r="B141" i="22"/>
  <c r="AS140" i="22"/>
  <c r="AR140" i="22"/>
  <c r="AQ140" i="22"/>
  <c r="AK140" i="22"/>
  <c r="AJ140" i="22"/>
  <c r="AI140" i="22"/>
  <c r="AH140" i="22"/>
  <c r="AG140" i="22"/>
  <c r="AF140" i="22"/>
  <c r="AE140" i="22"/>
  <c r="AD140" i="22"/>
  <c r="AC140" i="22"/>
  <c r="AB140" i="22"/>
  <c r="AA140" i="22"/>
  <c r="Z140" i="22"/>
  <c r="Y140" i="22"/>
  <c r="X140" i="22"/>
  <c r="W140" i="22"/>
  <c r="V140" i="22"/>
  <c r="U140" i="22"/>
  <c r="T140" i="22"/>
  <c r="S140" i="22"/>
  <c r="L140" i="22"/>
  <c r="D140" i="22"/>
  <c r="C140" i="22"/>
  <c r="B140" i="22"/>
  <c r="AS139" i="22"/>
  <c r="AR139" i="22"/>
  <c r="AQ139" i="22"/>
  <c r="AK139" i="22"/>
  <c r="AJ139" i="22"/>
  <c r="AI139" i="22"/>
  <c r="AH139" i="22"/>
  <c r="AG139" i="22"/>
  <c r="AF139" i="22"/>
  <c r="AE139" i="22"/>
  <c r="AD139" i="22"/>
  <c r="AC139" i="22"/>
  <c r="AB139" i="22"/>
  <c r="AA139" i="22"/>
  <c r="Z139" i="22"/>
  <c r="Y139" i="22"/>
  <c r="X139" i="22"/>
  <c r="W139" i="22"/>
  <c r="V139" i="22"/>
  <c r="U139" i="22"/>
  <c r="T139" i="22"/>
  <c r="S139" i="22"/>
  <c r="L139" i="22"/>
  <c r="D139" i="22"/>
  <c r="C139" i="22"/>
  <c r="B139" i="22"/>
  <c r="AS138" i="22"/>
  <c r="AR138" i="22"/>
  <c r="AQ138" i="22"/>
  <c r="AK138" i="22"/>
  <c r="AJ138" i="22"/>
  <c r="AI138" i="22"/>
  <c r="AH138" i="22"/>
  <c r="AG138" i="22"/>
  <c r="AF138" i="22"/>
  <c r="AE138" i="22"/>
  <c r="AD138" i="22"/>
  <c r="AC138" i="22"/>
  <c r="AB138" i="22"/>
  <c r="AA138" i="22"/>
  <c r="Z138" i="22"/>
  <c r="Y138" i="22"/>
  <c r="X138" i="22"/>
  <c r="W138" i="22"/>
  <c r="V138" i="22"/>
  <c r="U138" i="22"/>
  <c r="T138" i="22"/>
  <c r="S138" i="22"/>
  <c r="L138" i="22"/>
  <c r="D138" i="22"/>
  <c r="C138" i="22"/>
  <c r="B138" i="22"/>
  <c r="AK134" i="22"/>
  <c r="AJ134" i="22"/>
  <c r="AI134" i="22"/>
  <c r="AH134" i="22"/>
  <c r="AG134" i="22"/>
  <c r="AF134" i="22"/>
  <c r="AE134" i="22"/>
  <c r="Y134" i="22"/>
  <c r="S134" i="22"/>
  <c r="O134" i="22"/>
  <c r="D134" i="22"/>
  <c r="C134" i="22"/>
  <c r="B134" i="22"/>
  <c r="A134" i="22"/>
  <c r="A132" i="22"/>
  <c r="A131" i="22"/>
  <c r="B130" i="22"/>
  <c r="AS123" i="22"/>
  <c r="AR123" i="22"/>
  <c r="AQ123" i="22"/>
  <c r="AK123" i="22"/>
  <c r="AJ123" i="22"/>
  <c r="AI123" i="22"/>
  <c r="AH123" i="22"/>
  <c r="AG123" i="22"/>
  <c r="AF123" i="22"/>
  <c r="AE123" i="22"/>
  <c r="AD123" i="22"/>
  <c r="AC123" i="22"/>
  <c r="AB123" i="22"/>
  <c r="AA123" i="22"/>
  <c r="Z123" i="22"/>
  <c r="Y123" i="22"/>
  <c r="X123" i="22"/>
  <c r="W123" i="22"/>
  <c r="V123" i="22"/>
  <c r="U123" i="22"/>
  <c r="T123" i="22"/>
  <c r="S123" i="22"/>
  <c r="L123" i="22"/>
  <c r="D123" i="22"/>
  <c r="C123" i="22"/>
  <c r="B123" i="22"/>
  <c r="AS122" i="22"/>
  <c r="AR122" i="22"/>
  <c r="AQ122" i="22"/>
  <c r="AK122" i="22"/>
  <c r="AJ122" i="22"/>
  <c r="AI122" i="22"/>
  <c r="AH122" i="22"/>
  <c r="AG122" i="22"/>
  <c r="AF122" i="22"/>
  <c r="AE122" i="22"/>
  <c r="AD122" i="22"/>
  <c r="AC122" i="22"/>
  <c r="AB122" i="22"/>
  <c r="AA122" i="22"/>
  <c r="Z122" i="22"/>
  <c r="Y122" i="22"/>
  <c r="X122" i="22"/>
  <c r="W122" i="22"/>
  <c r="V122" i="22"/>
  <c r="U122" i="22"/>
  <c r="T122" i="22"/>
  <c r="S122" i="22"/>
  <c r="L122" i="22"/>
  <c r="D122" i="22"/>
  <c r="C122" i="22"/>
  <c r="B122" i="22"/>
  <c r="AS121" i="22"/>
  <c r="AR121" i="22"/>
  <c r="AQ121" i="22"/>
  <c r="AK121" i="22"/>
  <c r="AJ121" i="22"/>
  <c r="AI121" i="22"/>
  <c r="AH121" i="22"/>
  <c r="AG121" i="22"/>
  <c r="AF121" i="22"/>
  <c r="AE121" i="22"/>
  <c r="AD121" i="22"/>
  <c r="AC121" i="22"/>
  <c r="AB121" i="22"/>
  <c r="AA121" i="22"/>
  <c r="Z121" i="22"/>
  <c r="Y121" i="22"/>
  <c r="X121" i="22"/>
  <c r="W121" i="22"/>
  <c r="V121" i="22"/>
  <c r="U121" i="22"/>
  <c r="T121" i="22"/>
  <c r="S121" i="22"/>
  <c r="L121" i="22"/>
  <c r="D121" i="22"/>
  <c r="C121" i="22"/>
  <c r="B121" i="22"/>
  <c r="AS120" i="22"/>
  <c r="AR120" i="22"/>
  <c r="AQ120" i="22"/>
  <c r="AK120" i="22"/>
  <c r="AJ120" i="22"/>
  <c r="AI120" i="22"/>
  <c r="AH120" i="22"/>
  <c r="AG120" i="22"/>
  <c r="AF120" i="22"/>
  <c r="AE120" i="22"/>
  <c r="AD120" i="22"/>
  <c r="AC120" i="22"/>
  <c r="AB120" i="22"/>
  <c r="AA120" i="22"/>
  <c r="Z120" i="22"/>
  <c r="Y120" i="22"/>
  <c r="X120" i="22"/>
  <c r="W120" i="22"/>
  <c r="V120" i="22"/>
  <c r="U120" i="22"/>
  <c r="T120" i="22"/>
  <c r="S120" i="22"/>
  <c r="L120" i="22"/>
  <c r="D120" i="22"/>
  <c r="C120" i="22"/>
  <c r="B120" i="22"/>
  <c r="AS119" i="22"/>
  <c r="AR119" i="22"/>
  <c r="AQ119" i="22"/>
  <c r="AK119" i="22"/>
  <c r="AJ119" i="22"/>
  <c r="AI119" i="22"/>
  <c r="AH119" i="22"/>
  <c r="AG119" i="22"/>
  <c r="AF119" i="22"/>
  <c r="AE119" i="22"/>
  <c r="AD119" i="22"/>
  <c r="AC119" i="22"/>
  <c r="AB119" i="22"/>
  <c r="AA119" i="22"/>
  <c r="Z119" i="22"/>
  <c r="Y119" i="22"/>
  <c r="X119" i="22"/>
  <c r="W119" i="22"/>
  <c r="V119" i="22"/>
  <c r="U119" i="22"/>
  <c r="T119" i="22"/>
  <c r="S119" i="22"/>
  <c r="L119" i="22"/>
  <c r="D119" i="22"/>
  <c r="C119" i="22"/>
  <c r="B119" i="22"/>
  <c r="AS118" i="22"/>
  <c r="AR118" i="22"/>
  <c r="AQ118" i="22"/>
  <c r="AK118" i="22"/>
  <c r="AJ118" i="22"/>
  <c r="AI118" i="22"/>
  <c r="AH118" i="22"/>
  <c r="AG118" i="22"/>
  <c r="AF118" i="22"/>
  <c r="AE118" i="22"/>
  <c r="AD118" i="22"/>
  <c r="AC118" i="22"/>
  <c r="AB118" i="22"/>
  <c r="AA118" i="22"/>
  <c r="Z118" i="22"/>
  <c r="Y118" i="22"/>
  <c r="X118" i="22"/>
  <c r="W118" i="22"/>
  <c r="V118" i="22"/>
  <c r="U118" i="22"/>
  <c r="T118" i="22"/>
  <c r="S118" i="22"/>
  <c r="L118" i="22"/>
  <c r="D118" i="22"/>
  <c r="C118" i="22"/>
  <c r="B118" i="22"/>
  <c r="AS117" i="22"/>
  <c r="AR117" i="22"/>
  <c r="AQ117" i="22"/>
  <c r="AK117" i="22"/>
  <c r="AJ117" i="22"/>
  <c r="AI117" i="22"/>
  <c r="AH117" i="22"/>
  <c r="AG117" i="22"/>
  <c r="AF117" i="22"/>
  <c r="AE117" i="22"/>
  <c r="AD117" i="22"/>
  <c r="AC117" i="22"/>
  <c r="AB117" i="22"/>
  <c r="AA117" i="22"/>
  <c r="Z117" i="22"/>
  <c r="Y117" i="22"/>
  <c r="X117" i="22"/>
  <c r="W117" i="22"/>
  <c r="V117" i="22"/>
  <c r="U117" i="22"/>
  <c r="T117" i="22"/>
  <c r="S117" i="22"/>
  <c r="L117" i="22"/>
  <c r="D117" i="22"/>
  <c r="C117" i="22"/>
  <c r="B117" i="22"/>
  <c r="AS116" i="22"/>
  <c r="AR116" i="22"/>
  <c r="AQ116" i="22"/>
  <c r="AK116" i="22"/>
  <c r="AJ116" i="22"/>
  <c r="AI116" i="22"/>
  <c r="AH116" i="22"/>
  <c r="AG116" i="22"/>
  <c r="AF116" i="22"/>
  <c r="AE116" i="22"/>
  <c r="AD116" i="22"/>
  <c r="AC116" i="22"/>
  <c r="AB116" i="22"/>
  <c r="AA116" i="22"/>
  <c r="Z116" i="22"/>
  <c r="Y116" i="22"/>
  <c r="X116" i="22"/>
  <c r="W116" i="22"/>
  <c r="V116" i="22"/>
  <c r="U116" i="22"/>
  <c r="T116" i="22"/>
  <c r="S116" i="22"/>
  <c r="L116" i="22"/>
  <c r="D116" i="22"/>
  <c r="C116" i="22"/>
  <c r="B116" i="22"/>
  <c r="AS115" i="22"/>
  <c r="AR115" i="22"/>
  <c r="AQ115" i="22"/>
  <c r="AK115" i="22"/>
  <c r="AJ115" i="22"/>
  <c r="AI115" i="22"/>
  <c r="AH115" i="22"/>
  <c r="AG115" i="22"/>
  <c r="AF115" i="22"/>
  <c r="AE115" i="22"/>
  <c r="AD115" i="22"/>
  <c r="AC115" i="22"/>
  <c r="AB115" i="22"/>
  <c r="AA115" i="22"/>
  <c r="Z115" i="22"/>
  <c r="Y115" i="22"/>
  <c r="X115" i="22"/>
  <c r="W115" i="22"/>
  <c r="V115" i="22"/>
  <c r="U115" i="22"/>
  <c r="T115" i="22"/>
  <c r="S115" i="22"/>
  <c r="L115" i="22"/>
  <c r="D115" i="22"/>
  <c r="C115" i="22"/>
  <c r="B115" i="22"/>
  <c r="AS114" i="22"/>
  <c r="AR114" i="22"/>
  <c r="AQ114" i="22"/>
  <c r="AK114" i="22"/>
  <c r="AJ114" i="22"/>
  <c r="AI114" i="22"/>
  <c r="AH114" i="22"/>
  <c r="AG114" i="22"/>
  <c r="AF114" i="22"/>
  <c r="AE114" i="22"/>
  <c r="AD114" i="22"/>
  <c r="AC114" i="22"/>
  <c r="AB114" i="22"/>
  <c r="AA114" i="22"/>
  <c r="Z114" i="22"/>
  <c r="Y114" i="22"/>
  <c r="X114" i="22"/>
  <c r="W114" i="22"/>
  <c r="V114" i="22"/>
  <c r="U114" i="22"/>
  <c r="T114" i="22"/>
  <c r="S114" i="22"/>
  <c r="L114" i="22"/>
  <c r="D114" i="22"/>
  <c r="C114" i="22"/>
  <c r="B114" i="22"/>
  <c r="AS113" i="22"/>
  <c r="AR113" i="22"/>
  <c r="AQ113" i="22"/>
  <c r="AK113" i="22"/>
  <c r="AJ113" i="22"/>
  <c r="AI113" i="22"/>
  <c r="AH113" i="22"/>
  <c r="AG113" i="22"/>
  <c r="AF113" i="22"/>
  <c r="AE113" i="22"/>
  <c r="AD113" i="22"/>
  <c r="AC113" i="22"/>
  <c r="AB113" i="22"/>
  <c r="AA113" i="22"/>
  <c r="Z113" i="22"/>
  <c r="Y113" i="22"/>
  <c r="X113" i="22"/>
  <c r="W113" i="22"/>
  <c r="V113" i="22"/>
  <c r="U113" i="22"/>
  <c r="T113" i="22"/>
  <c r="S113" i="22"/>
  <c r="L113" i="22"/>
  <c r="D113" i="22"/>
  <c r="C113" i="22"/>
  <c r="B113" i="22"/>
  <c r="AS112" i="22"/>
  <c r="AR112" i="22"/>
  <c r="AQ112" i="22"/>
  <c r="AK112" i="22"/>
  <c r="AJ112" i="22"/>
  <c r="AI112" i="22"/>
  <c r="AH112" i="22"/>
  <c r="AG112" i="22"/>
  <c r="AF112" i="22"/>
  <c r="AE112" i="22"/>
  <c r="AD112" i="22"/>
  <c r="AC112" i="22"/>
  <c r="AB112" i="22"/>
  <c r="AA112" i="22"/>
  <c r="Z112" i="22"/>
  <c r="Y112" i="22"/>
  <c r="X112" i="22"/>
  <c r="W112" i="22"/>
  <c r="V112" i="22"/>
  <c r="U112" i="22"/>
  <c r="T112" i="22"/>
  <c r="S112" i="22"/>
  <c r="L112" i="22"/>
  <c r="D112" i="22"/>
  <c r="C112" i="22"/>
  <c r="B112" i="22"/>
  <c r="AK108" i="22"/>
  <c r="AJ108" i="22"/>
  <c r="AI108" i="22"/>
  <c r="AH108" i="22"/>
  <c r="AG108" i="22"/>
  <c r="AF108" i="22"/>
  <c r="AE108" i="22"/>
  <c r="Y108" i="22"/>
  <c r="S108" i="22"/>
  <c r="O108" i="22"/>
  <c r="D108" i="22"/>
  <c r="C108" i="22"/>
  <c r="B108" i="22"/>
  <c r="A108" i="22"/>
  <c r="A106" i="22"/>
  <c r="A105" i="22"/>
  <c r="B104" i="22"/>
  <c r="AS97" i="22"/>
  <c r="AR97" i="22"/>
  <c r="AQ97" i="22"/>
  <c r="AK97" i="22"/>
  <c r="AJ97" i="22"/>
  <c r="AI97" i="22"/>
  <c r="AH97" i="22"/>
  <c r="AG97" i="22"/>
  <c r="AF97" i="22"/>
  <c r="AE97" i="22"/>
  <c r="AD97" i="22"/>
  <c r="AC97" i="22"/>
  <c r="AB97" i="22"/>
  <c r="AA97" i="22"/>
  <c r="Z97" i="22"/>
  <c r="Y97" i="22"/>
  <c r="X97" i="22"/>
  <c r="W97" i="22"/>
  <c r="V97" i="22"/>
  <c r="U97" i="22"/>
  <c r="T97" i="22"/>
  <c r="S97" i="22"/>
  <c r="L97" i="22"/>
  <c r="D97" i="22"/>
  <c r="C97" i="22"/>
  <c r="B97" i="22"/>
  <c r="AS96" i="22"/>
  <c r="AR96" i="22"/>
  <c r="AQ96" i="22"/>
  <c r="AK96" i="22"/>
  <c r="AJ96" i="22"/>
  <c r="AI96" i="22"/>
  <c r="AH96" i="22"/>
  <c r="AG96" i="22"/>
  <c r="AF96" i="22"/>
  <c r="AE96" i="22"/>
  <c r="AD96" i="22"/>
  <c r="AC96" i="22"/>
  <c r="AB96" i="22"/>
  <c r="AA96" i="22"/>
  <c r="Z96" i="22"/>
  <c r="Y96" i="22"/>
  <c r="X96" i="22"/>
  <c r="W96" i="22"/>
  <c r="V96" i="22"/>
  <c r="U96" i="22"/>
  <c r="T96" i="22"/>
  <c r="S96" i="22"/>
  <c r="L96" i="22"/>
  <c r="D96" i="22"/>
  <c r="C96" i="22"/>
  <c r="B96" i="22"/>
  <c r="AS95" i="22"/>
  <c r="AR95" i="22"/>
  <c r="AQ95" i="22"/>
  <c r="AK95" i="22"/>
  <c r="AJ95" i="22"/>
  <c r="AI95" i="22"/>
  <c r="AH95" i="22"/>
  <c r="AG95" i="22"/>
  <c r="AF95" i="22"/>
  <c r="AE95" i="22"/>
  <c r="AD95" i="22"/>
  <c r="AC95" i="22"/>
  <c r="AB95" i="22"/>
  <c r="AA95" i="22"/>
  <c r="Z95" i="22"/>
  <c r="Y95" i="22"/>
  <c r="X95" i="22"/>
  <c r="W95" i="22"/>
  <c r="V95" i="22"/>
  <c r="U95" i="22"/>
  <c r="T95" i="22"/>
  <c r="S95" i="22"/>
  <c r="L95" i="22"/>
  <c r="D95" i="22"/>
  <c r="C95" i="22"/>
  <c r="B95" i="22"/>
  <c r="AS94" i="22"/>
  <c r="AR94" i="22"/>
  <c r="AQ94" i="22"/>
  <c r="AK94" i="22"/>
  <c r="AJ94" i="22"/>
  <c r="AI94" i="22"/>
  <c r="AH94" i="22"/>
  <c r="AG94" i="22"/>
  <c r="AF94" i="22"/>
  <c r="AE94" i="22"/>
  <c r="AD94" i="22"/>
  <c r="AC94" i="22"/>
  <c r="AB94" i="22"/>
  <c r="AA94" i="22"/>
  <c r="Z94" i="22"/>
  <c r="Y94" i="22"/>
  <c r="X94" i="22"/>
  <c r="W94" i="22"/>
  <c r="V94" i="22"/>
  <c r="U94" i="22"/>
  <c r="T94" i="22"/>
  <c r="S94" i="22"/>
  <c r="L94" i="22"/>
  <c r="D94" i="22"/>
  <c r="C94" i="22"/>
  <c r="B94" i="22"/>
  <c r="AS93" i="22"/>
  <c r="AR93" i="22"/>
  <c r="AQ93" i="22"/>
  <c r="AK93" i="22"/>
  <c r="AJ93" i="22"/>
  <c r="AI93" i="22"/>
  <c r="AH93" i="22"/>
  <c r="AG93" i="22"/>
  <c r="AF93" i="22"/>
  <c r="AE93" i="22"/>
  <c r="AD93" i="22"/>
  <c r="AC93" i="22"/>
  <c r="AB93" i="22"/>
  <c r="AA93" i="22"/>
  <c r="Z93" i="22"/>
  <c r="Y93" i="22"/>
  <c r="X93" i="22"/>
  <c r="W93" i="22"/>
  <c r="V93" i="22"/>
  <c r="U93" i="22"/>
  <c r="T93" i="22"/>
  <c r="S93" i="22"/>
  <c r="L93" i="22"/>
  <c r="D93" i="22"/>
  <c r="C93" i="22"/>
  <c r="B93" i="22"/>
  <c r="AS92" i="22"/>
  <c r="AR92" i="22"/>
  <c r="AQ92" i="22"/>
  <c r="AK92" i="22"/>
  <c r="AJ92" i="22"/>
  <c r="AI92" i="22"/>
  <c r="AH92" i="22"/>
  <c r="AG92" i="22"/>
  <c r="AF92" i="22"/>
  <c r="AE92" i="22"/>
  <c r="AD92" i="22"/>
  <c r="AC92" i="22"/>
  <c r="AB92" i="22"/>
  <c r="AA92" i="22"/>
  <c r="Z92" i="22"/>
  <c r="Y92" i="22"/>
  <c r="X92" i="22"/>
  <c r="W92" i="22"/>
  <c r="V92" i="22"/>
  <c r="U92" i="22"/>
  <c r="T92" i="22"/>
  <c r="S92" i="22"/>
  <c r="L92" i="22"/>
  <c r="D92" i="22"/>
  <c r="C92" i="22"/>
  <c r="B92" i="22"/>
  <c r="AS91" i="22"/>
  <c r="AR91" i="22"/>
  <c r="AQ91" i="22"/>
  <c r="AK91" i="22"/>
  <c r="AJ91" i="22"/>
  <c r="AI91" i="22"/>
  <c r="AH91" i="22"/>
  <c r="AG91" i="22"/>
  <c r="AF91" i="22"/>
  <c r="AE91" i="22"/>
  <c r="AD91" i="22"/>
  <c r="AC91" i="22"/>
  <c r="AB91" i="22"/>
  <c r="AA91" i="22"/>
  <c r="Z91" i="22"/>
  <c r="Y91" i="22"/>
  <c r="X91" i="22"/>
  <c r="W91" i="22"/>
  <c r="V91" i="22"/>
  <c r="U91" i="22"/>
  <c r="T91" i="22"/>
  <c r="S91" i="22"/>
  <c r="L91" i="22"/>
  <c r="D91" i="22"/>
  <c r="C91" i="22"/>
  <c r="B91" i="22"/>
  <c r="AS90" i="22"/>
  <c r="AR90" i="22"/>
  <c r="AQ90" i="22"/>
  <c r="AK90" i="22"/>
  <c r="AJ90" i="22"/>
  <c r="AI90" i="22"/>
  <c r="AH90" i="22"/>
  <c r="AG90" i="22"/>
  <c r="AF90" i="22"/>
  <c r="AE90" i="22"/>
  <c r="AD90" i="22"/>
  <c r="AC90" i="22"/>
  <c r="AB90" i="22"/>
  <c r="AA90" i="22"/>
  <c r="Z90" i="22"/>
  <c r="Y90" i="22"/>
  <c r="X90" i="22"/>
  <c r="W90" i="22"/>
  <c r="V90" i="22"/>
  <c r="U90" i="22"/>
  <c r="T90" i="22"/>
  <c r="S90" i="22"/>
  <c r="L90" i="22"/>
  <c r="D90" i="22"/>
  <c r="C90" i="22"/>
  <c r="B90" i="22"/>
  <c r="AS89" i="22"/>
  <c r="AR89" i="22"/>
  <c r="AQ89" i="22"/>
  <c r="AK89" i="22"/>
  <c r="AJ89" i="22"/>
  <c r="AI89" i="22"/>
  <c r="AH89" i="22"/>
  <c r="AG89" i="22"/>
  <c r="AF89" i="22"/>
  <c r="AE89" i="22"/>
  <c r="AD89" i="22"/>
  <c r="AC89" i="22"/>
  <c r="AB89" i="22"/>
  <c r="AA89" i="22"/>
  <c r="Z89" i="22"/>
  <c r="Y89" i="22"/>
  <c r="X89" i="22"/>
  <c r="W89" i="22"/>
  <c r="V89" i="22"/>
  <c r="U89" i="22"/>
  <c r="T89" i="22"/>
  <c r="S89" i="22"/>
  <c r="L89" i="22"/>
  <c r="D89" i="22"/>
  <c r="C89" i="22"/>
  <c r="B89" i="22"/>
  <c r="AS88" i="22"/>
  <c r="AR88" i="22"/>
  <c r="AQ88" i="22"/>
  <c r="AK88" i="22"/>
  <c r="AJ88" i="22"/>
  <c r="AI88" i="22"/>
  <c r="AH88" i="22"/>
  <c r="AG88" i="22"/>
  <c r="AF88" i="22"/>
  <c r="AE88" i="22"/>
  <c r="AD88" i="22"/>
  <c r="AC88" i="22"/>
  <c r="AB88" i="22"/>
  <c r="AA88" i="22"/>
  <c r="Z88" i="22"/>
  <c r="Y88" i="22"/>
  <c r="X88" i="22"/>
  <c r="W88" i="22"/>
  <c r="V88" i="22"/>
  <c r="U88" i="22"/>
  <c r="T88" i="22"/>
  <c r="S88" i="22"/>
  <c r="L88" i="22"/>
  <c r="D88" i="22"/>
  <c r="C88" i="22"/>
  <c r="B88" i="22"/>
  <c r="AS87" i="22"/>
  <c r="AR87" i="22"/>
  <c r="AQ87" i="22"/>
  <c r="AK87" i="22"/>
  <c r="AJ87" i="22"/>
  <c r="AI87" i="22"/>
  <c r="AH87" i="22"/>
  <c r="AG87" i="22"/>
  <c r="AF87" i="22"/>
  <c r="AE87" i="22"/>
  <c r="AD87" i="22"/>
  <c r="AC87" i="22"/>
  <c r="AB87" i="22"/>
  <c r="AA87" i="22"/>
  <c r="Z87" i="22"/>
  <c r="Y87" i="22"/>
  <c r="X87" i="22"/>
  <c r="W87" i="22"/>
  <c r="V87" i="22"/>
  <c r="U87" i="22"/>
  <c r="T87" i="22"/>
  <c r="S87" i="22"/>
  <c r="L87" i="22"/>
  <c r="D87" i="22"/>
  <c r="C87" i="22"/>
  <c r="B87" i="22"/>
  <c r="AS86" i="22"/>
  <c r="AR86" i="22"/>
  <c r="AQ86" i="22"/>
  <c r="AK86" i="22"/>
  <c r="AJ86" i="22"/>
  <c r="AI86" i="22"/>
  <c r="AH86" i="22"/>
  <c r="AG86" i="22"/>
  <c r="AF86" i="22"/>
  <c r="AE86" i="22"/>
  <c r="AD86" i="22"/>
  <c r="AC86" i="22"/>
  <c r="AB86" i="22"/>
  <c r="AA86" i="22"/>
  <c r="Z86" i="22"/>
  <c r="Y86" i="22"/>
  <c r="X86" i="22"/>
  <c r="W86" i="22"/>
  <c r="V86" i="22"/>
  <c r="U86" i="22"/>
  <c r="T86" i="22"/>
  <c r="S86" i="22"/>
  <c r="L86" i="22"/>
  <c r="D86" i="22"/>
  <c r="C86" i="22"/>
  <c r="B86" i="22"/>
  <c r="AK82" i="22"/>
  <c r="AJ82" i="22"/>
  <c r="AI82" i="22"/>
  <c r="AH82" i="22"/>
  <c r="AG82" i="22"/>
  <c r="AF82" i="22"/>
  <c r="AE82" i="22"/>
  <c r="Y82" i="22"/>
  <c r="S82" i="22"/>
  <c r="O82" i="22"/>
  <c r="D82" i="22"/>
  <c r="C82" i="22"/>
  <c r="B82" i="22"/>
  <c r="A82" i="22"/>
  <c r="A80" i="22"/>
  <c r="A79" i="22"/>
  <c r="B78" i="22"/>
  <c r="AS71" i="22"/>
  <c r="AR71" i="22"/>
  <c r="AQ71" i="22"/>
  <c r="AK71" i="22"/>
  <c r="AJ71" i="22"/>
  <c r="AI71" i="22"/>
  <c r="AH71" i="22"/>
  <c r="AG71" i="22"/>
  <c r="AF71" i="22"/>
  <c r="AE71" i="22"/>
  <c r="AD71" i="22"/>
  <c r="AC71" i="22"/>
  <c r="AB71" i="22"/>
  <c r="AA71" i="22"/>
  <c r="Z71" i="22"/>
  <c r="Y71" i="22"/>
  <c r="X71" i="22"/>
  <c r="W71" i="22"/>
  <c r="V71" i="22"/>
  <c r="U71" i="22"/>
  <c r="T71" i="22"/>
  <c r="S71" i="22"/>
  <c r="L71" i="22"/>
  <c r="D71" i="22"/>
  <c r="C71" i="22"/>
  <c r="B71" i="22"/>
  <c r="AS70" i="22"/>
  <c r="AR70" i="22"/>
  <c r="AQ70" i="22"/>
  <c r="AK70" i="22"/>
  <c r="AJ70" i="22"/>
  <c r="AI70" i="22"/>
  <c r="AH70" i="22"/>
  <c r="AG70" i="22"/>
  <c r="AF70" i="22"/>
  <c r="AE70" i="22"/>
  <c r="AD70" i="22"/>
  <c r="AC70" i="22"/>
  <c r="AB70" i="22"/>
  <c r="AA70" i="22"/>
  <c r="Z70" i="22"/>
  <c r="Y70" i="22"/>
  <c r="X70" i="22"/>
  <c r="W70" i="22"/>
  <c r="V70" i="22"/>
  <c r="U70" i="22"/>
  <c r="T70" i="22"/>
  <c r="S70" i="22"/>
  <c r="L70" i="22"/>
  <c r="D70" i="22"/>
  <c r="C70" i="22"/>
  <c r="B70" i="22"/>
  <c r="AS69" i="22"/>
  <c r="AR69" i="22"/>
  <c r="AQ69" i="22"/>
  <c r="AK69" i="22"/>
  <c r="AJ69" i="22"/>
  <c r="AI69" i="22"/>
  <c r="AH69" i="22"/>
  <c r="AG69" i="22"/>
  <c r="AF69" i="22"/>
  <c r="AE69" i="22"/>
  <c r="AD69" i="22"/>
  <c r="AC69" i="22"/>
  <c r="AB69" i="22"/>
  <c r="AA69" i="22"/>
  <c r="Z69" i="22"/>
  <c r="Y69" i="22"/>
  <c r="X69" i="22"/>
  <c r="W69" i="22"/>
  <c r="V69" i="22"/>
  <c r="U69" i="22"/>
  <c r="T69" i="22"/>
  <c r="S69" i="22"/>
  <c r="L69" i="22"/>
  <c r="D69" i="22"/>
  <c r="C69" i="22"/>
  <c r="B69" i="22"/>
  <c r="AS68" i="22"/>
  <c r="AR68" i="22"/>
  <c r="AQ68" i="22"/>
  <c r="AK68" i="22"/>
  <c r="AJ68" i="22"/>
  <c r="AI68" i="22"/>
  <c r="AH68" i="22"/>
  <c r="AG68" i="22"/>
  <c r="AF68" i="22"/>
  <c r="AE68" i="22"/>
  <c r="AD68" i="22"/>
  <c r="AC68" i="22"/>
  <c r="AB68" i="22"/>
  <c r="AA68" i="22"/>
  <c r="Z68" i="22"/>
  <c r="Y68" i="22"/>
  <c r="X68" i="22"/>
  <c r="W68" i="22"/>
  <c r="V68" i="22"/>
  <c r="U68" i="22"/>
  <c r="T68" i="22"/>
  <c r="S68" i="22"/>
  <c r="L68" i="22"/>
  <c r="D68" i="22"/>
  <c r="C68" i="22"/>
  <c r="B68" i="22"/>
  <c r="AS67" i="22"/>
  <c r="AR67" i="22"/>
  <c r="AQ67" i="22"/>
  <c r="AK67" i="22"/>
  <c r="AJ67" i="22"/>
  <c r="AI67" i="22"/>
  <c r="AH67" i="22"/>
  <c r="AG67" i="22"/>
  <c r="AF67" i="22"/>
  <c r="AE67" i="22"/>
  <c r="AD67" i="22"/>
  <c r="AC67" i="22"/>
  <c r="AB67" i="22"/>
  <c r="AA67" i="22"/>
  <c r="Z67" i="22"/>
  <c r="Y67" i="22"/>
  <c r="X67" i="22"/>
  <c r="W67" i="22"/>
  <c r="V67" i="22"/>
  <c r="U67" i="22"/>
  <c r="T67" i="22"/>
  <c r="S67" i="22"/>
  <c r="L67" i="22"/>
  <c r="D67" i="22"/>
  <c r="C67" i="22"/>
  <c r="B67" i="22"/>
  <c r="AS66" i="22"/>
  <c r="AR66" i="22"/>
  <c r="AQ66" i="22"/>
  <c r="AK66" i="22"/>
  <c r="AJ66" i="22"/>
  <c r="AI66" i="22"/>
  <c r="AH66" i="22"/>
  <c r="AG66" i="22"/>
  <c r="AF66" i="22"/>
  <c r="AE66" i="22"/>
  <c r="AD66" i="22"/>
  <c r="AC66" i="22"/>
  <c r="AB66" i="22"/>
  <c r="AA66" i="22"/>
  <c r="Z66" i="22"/>
  <c r="Y66" i="22"/>
  <c r="X66" i="22"/>
  <c r="W66" i="22"/>
  <c r="V66" i="22"/>
  <c r="U66" i="22"/>
  <c r="T66" i="22"/>
  <c r="S66" i="22"/>
  <c r="L66" i="22"/>
  <c r="D66" i="22"/>
  <c r="C66" i="22"/>
  <c r="B66" i="22"/>
  <c r="AS65" i="22"/>
  <c r="AR65" i="22"/>
  <c r="AQ65" i="22"/>
  <c r="AK65" i="22"/>
  <c r="AJ65" i="22"/>
  <c r="AI65" i="22"/>
  <c r="AH65" i="22"/>
  <c r="AG65" i="22"/>
  <c r="AF65" i="22"/>
  <c r="AE65" i="22"/>
  <c r="AD65" i="22"/>
  <c r="AC65" i="22"/>
  <c r="AB65" i="22"/>
  <c r="AA65" i="22"/>
  <c r="Z65" i="22"/>
  <c r="Y65" i="22"/>
  <c r="X65" i="22"/>
  <c r="W65" i="22"/>
  <c r="V65" i="22"/>
  <c r="U65" i="22"/>
  <c r="T65" i="22"/>
  <c r="S65" i="22"/>
  <c r="L65" i="22"/>
  <c r="D65" i="22"/>
  <c r="C65" i="22"/>
  <c r="B65" i="22"/>
  <c r="AS64" i="22"/>
  <c r="AR64" i="22"/>
  <c r="AQ64" i="22"/>
  <c r="AK64" i="22"/>
  <c r="AJ64" i="22"/>
  <c r="AI64" i="22"/>
  <c r="AH64" i="22"/>
  <c r="AG64" i="22"/>
  <c r="AF64" i="22"/>
  <c r="AE64" i="22"/>
  <c r="AD64" i="22"/>
  <c r="AC64" i="22"/>
  <c r="AB64" i="22"/>
  <c r="AA64" i="22"/>
  <c r="Z64" i="22"/>
  <c r="Y64" i="22"/>
  <c r="X64" i="22"/>
  <c r="W64" i="22"/>
  <c r="V64" i="22"/>
  <c r="U64" i="22"/>
  <c r="T64" i="22"/>
  <c r="S64" i="22"/>
  <c r="L64" i="22"/>
  <c r="D64" i="22"/>
  <c r="C64" i="22"/>
  <c r="B64" i="22"/>
  <c r="AS63" i="22"/>
  <c r="AR63" i="22"/>
  <c r="AQ63" i="22"/>
  <c r="AK63" i="22"/>
  <c r="AJ63" i="22"/>
  <c r="AI63" i="22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V63" i="22"/>
  <c r="U63" i="22"/>
  <c r="T63" i="22"/>
  <c r="S63" i="22"/>
  <c r="L63" i="22"/>
  <c r="D63" i="22"/>
  <c r="C63" i="22"/>
  <c r="B63" i="22"/>
  <c r="AS62" i="22"/>
  <c r="AR62" i="22"/>
  <c r="AQ62" i="22"/>
  <c r="AK62" i="22"/>
  <c r="AJ62" i="22"/>
  <c r="AI62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V62" i="22"/>
  <c r="U62" i="22"/>
  <c r="T62" i="22"/>
  <c r="S62" i="22"/>
  <c r="L62" i="22"/>
  <c r="D62" i="22"/>
  <c r="C62" i="22"/>
  <c r="B62" i="22"/>
  <c r="AS61" i="22"/>
  <c r="AR61" i="22"/>
  <c r="AQ61" i="22"/>
  <c r="AK61" i="22"/>
  <c r="AJ61" i="22"/>
  <c r="AI61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V61" i="22"/>
  <c r="U61" i="22"/>
  <c r="T61" i="22"/>
  <c r="S61" i="22"/>
  <c r="L61" i="22"/>
  <c r="D61" i="22"/>
  <c r="C61" i="22"/>
  <c r="B61" i="22"/>
  <c r="AS60" i="22"/>
  <c r="AR60" i="22"/>
  <c r="AQ60" i="22"/>
  <c r="AK60" i="22"/>
  <c r="AJ60" i="22"/>
  <c r="AI60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V60" i="22"/>
  <c r="U60" i="22"/>
  <c r="T60" i="22"/>
  <c r="S60" i="22"/>
  <c r="L60" i="22"/>
  <c r="D60" i="22"/>
  <c r="C60" i="22"/>
  <c r="B60" i="22"/>
  <c r="AK56" i="22"/>
  <c r="AJ56" i="22"/>
  <c r="AI56" i="22"/>
  <c r="AH56" i="22"/>
  <c r="AG56" i="22"/>
  <c r="AF56" i="22"/>
  <c r="AE56" i="22"/>
  <c r="Y56" i="22"/>
  <c r="S56" i="22"/>
  <c r="O56" i="22"/>
  <c r="D56" i="22"/>
  <c r="C56" i="22"/>
  <c r="B56" i="22"/>
  <c r="A56" i="22"/>
  <c r="A54" i="22"/>
  <c r="A53" i="22"/>
  <c r="B52" i="22"/>
  <c r="AS45" i="22"/>
  <c r="AR45" i="22"/>
  <c r="AQ45" i="22"/>
  <c r="AK45" i="22"/>
  <c r="AJ45" i="22"/>
  <c r="AI45" i="22"/>
  <c r="AH45" i="22"/>
  <c r="AG45" i="22"/>
  <c r="AF45" i="22"/>
  <c r="AE45" i="22"/>
  <c r="AD45" i="22"/>
  <c r="AC45" i="22"/>
  <c r="AB45" i="22"/>
  <c r="AA45" i="22"/>
  <c r="Z45" i="22"/>
  <c r="Y45" i="22"/>
  <c r="X45" i="22"/>
  <c r="W45" i="22"/>
  <c r="V45" i="22"/>
  <c r="U45" i="22"/>
  <c r="T45" i="22"/>
  <c r="S45" i="22"/>
  <c r="L45" i="22"/>
  <c r="D45" i="22"/>
  <c r="C45" i="22"/>
  <c r="B45" i="22"/>
  <c r="AS44" i="22"/>
  <c r="AR44" i="22"/>
  <c r="AQ44" i="22"/>
  <c r="AK44" i="22"/>
  <c r="AJ44" i="22"/>
  <c r="AI44" i="22"/>
  <c r="AH44" i="22"/>
  <c r="AG44" i="22"/>
  <c r="AF44" i="22"/>
  <c r="AE44" i="22"/>
  <c r="AD44" i="22"/>
  <c r="AC44" i="22"/>
  <c r="AB44" i="22"/>
  <c r="AA44" i="22"/>
  <c r="Z44" i="22"/>
  <c r="Y44" i="22"/>
  <c r="X44" i="22"/>
  <c r="W44" i="22"/>
  <c r="V44" i="22"/>
  <c r="U44" i="22"/>
  <c r="T44" i="22"/>
  <c r="S44" i="22"/>
  <c r="L44" i="22"/>
  <c r="D44" i="22"/>
  <c r="C44" i="22"/>
  <c r="B44" i="22"/>
  <c r="AS43" i="22"/>
  <c r="AR43" i="22"/>
  <c r="AQ43" i="22"/>
  <c r="AK43" i="22"/>
  <c r="AJ43" i="22"/>
  <c r="AI43" i="22"/>
  <c r="AH43" i="22"/>
  <c r="AG43" i="22"/>
  <c r="AF43" i="22"/>
  <c r="AE43" i="22"/>
  <c r="AD43" i="22"/>
  <c r="AC43" i="22"/>
  <c r="AB43" i="22"/>
  <c r="AA43" i="22"/>
  <c r="Z43" i="22"/>
  <c r="Y43" i="22"/>
  <c r="X43" i="22"/>
  <c r="W43" i="22"/>
  <c r="V43" i="22"/>
  <c r="U43" i="22"/>
  <c r="T43" i="22"/>
  <c r="S43" i="22"/>
  <c r="L43" i="22"/>
  <c r="D43" i="22"/>
  <c r="C43" i="22"/>
  <c r="B43" i="22"/>
  <c r="AS42" i="22"/>
  <c r="AR42" i="22"/>
  <c r="AQ42" i="22"/>
  <c r="AK42" i="22"/>
  <c r="AJ42" i="22"/>
  <c r="AI42" i="22"/>
  <c r="AH42" i="22"/>
  <c r="AG42" i="22"/>
  <c r="AF42" i="22"/>
  <c r="AE42" i="22"/>
  <c r="AD42" i="22"/>
  <c r="AC42" i="22"/>
  <c r="AB42" i="22"/>
  <c r="AA42" i="22"/>
  <c r="Z42" i="22"/>
  <c r="Y42" i="22"/>
  <c r="X42" i="22"/>
  <c r="W42" i="22"/>
  <c r="V42" i="22"/>
  <c r="U42" i="22"/>
  <c r="T42" i="22"/>
  <c r="S42" i="22"/>
  <c r="L42" i="22"/>
  <c r="D42" i="22"/>
  <c r="C42" i="22"/>
  <c r="B42" i="22"/>
  <c r="AS41" i="22"/>
  <c r="AR41" i="22"/>
  <c r="AQ41" i="22"/>
  <c r="AK41" i="22"/>
  <c r="AJ41" i="22"/>
  <c r="AI41" i="22"/>
  <c r="AH41" i="22"/>
  <c r="AG41" i="22"/>
  <c r="AF41" i="22"/>
  <c r="AE41" i="22"/>
  <c r="AD41" i="22"/>
  <c r="AC41" i="22"/>
  <c r="AB41" i="22"/>
  <c r="AA41" i="22"/>
  <c r="Z41" i="22"/>
  <c r="Y41" i="22"/>
  <c r="X41" i="22"/>
  <c r="W41" i="22"/>
  <c r="V41" i="22"/>
  <c r="U41" i="22"/>
  <c r="T41" i="22"/>
  <c r="S41" i="22"/>
  <c r="L41" i="22"/>
  <c r="D41" i="22"/>
  <c r="C41" i="22"/>
  <c r="B41" i="22"/>
  <c r="AS40" i="22"/>
  <c r="AR40" i="22"/>
  <c r="AQ40" i="22"/>
  <c r="AK40" i="22"/>
  <c r="AJ40" i="22"/>
  <c r="AI40" i="22"/>
  <c r="AH40" i="22"/>
  <c r="AG40" i="22"/>
  <c r="AF40" i="22"/>
  <c r="AE40" i="22"/>
  <c r="AD40" i="22"/>
  <c r="AC40" i="22"/>
  <c r="AB40" i="22"/>
  <c r="AA40" i="22"/>
  <c r="Z40" i="22"/>
  <c r="Y40" i="22"/>
  <c r="X40" i="22"/>
  <c r="W40" i="22"/>
  <c r="V40" i="22"/>
  <c r="U40" i="22"/>
  <c r="T40" i="22"/>
  <c r="S40" i="22"/>
  <c r="L40" i="22"/>
  <c r="D40" i="22"/>
  <c r="C40" i="22"/>
  <c r="B40" i="22"/>
  <c r="AS39" i="22"/>
  <c r="AR39" i="22"/>
  <c r="AQ39" i="22"/>
  <c r="AK39" i="22"/>
  <c r="AJ39" i="22"/>
  <c r="AI39" i="22"/>
  <c r="AH39" i="22"/>
  <c r="AG39" i="22"/>
  <c r="AF39" i="22"/>
  <c r="AE39" i="22"/>
  <c r="AD39" i="22"/>
  <c r="AC39" i="22"/>
  <c r="AB39" i="22"/>
  <c r="AA39" i="22"/>
  <c r="Z39" i="22"/>
  <c r="Y39" i="22"/>
  <c r="X39" i="22"/>
  <c r="W39" i="22"/>
  <c r="V39" i="22"/>
  <c r="U39" i="22"/>
  <c r="T39" i="22"/>
  <c r="S39" i="22"/>
  <c r="L39" i="22"/>
  <c r="D39" i="22"/>
  <c r="C39" i="22"/>
  <c r="B39" i="22"/>
  <c r="AS38" i="22"/>
  <c r="AR38" i="22"/>
  <c r="AQ38" i="22"/>
  <c r="AK38" i="22"/>
  <c r="AJ38" i="22"/>
  <c r="AI38" i="22"/>
  <c r="AH38" i="22"/>
  <c r="AG38" i="22"/>
  <c r="AF38" i="22"/>
  <c r="AE38" i="22"/>
  <c r="AD38" i="22"/>
  <c r="AC38" i="22"/>
  <c r="AB38" i="22"/>
  <c r="AA38" i="22"/>
  <c r="Z38" i="22"/>
  <c r="Y38" i="22"/>
  <c r="X38" i="22"/>
  <c r="W38" i="22"/>
  <c r="V38" i="22"/>
  <c r="U38" i="22"/>
  <c r="T38" i="22"/>
  <c r="S38" i="22"/>
  <c r="L38" i="22"/>
  <c r="D38" i="22"/>
  <c r="C38" i="22"/>
  <c r="B38" i="22"/>
  <c r="AS37" i="22"/>
  <c r="AR37" i="22"/>
  <c r="AQ37" i="22"/>
  <c r="AK37" i="22"/>
  <c r="AJ37" i="22"/>
  <c r="AI37" i="22"/>
  <c r="AH37" i="22"/>
  <c r="AG37" i="22"/>
  <c r="AF37" i="22"/>
  <c r="AE37" i="22"/>
  <c r="AD37" i="22"/>
  <c r="AC37" i="22"/>
  <c r="AB37" i="22"/>
  <c r="AA37" i="22"/>
  <c r="Z37" i="22"/>
  <c r="Y37" i="22"/>
  <c r="X37" i="22"/>
  <c r="W37" i="22"/>
  <c r="V37" i="22"/>
  <c r="U37" i="22"/>
  <c r="T37" i="22"/>
  <c r="S37" i="22"/>
  <c r="L37" i="22"/>
  <c r="D37" i="22"/>
  <c r="C37" i="22"/>
  <c r="B37" i="22"/>
  <c r="AS36" i="22"/>
  <c r="AR36" i="22"/>
  <c r="AQ36" i="22"/>
  <c r="AK36" i="22"/>
  <c r="AJ36" i="22"/>
  <c r="AI36" i="22"/>
  <c r="AH36" i="22"/>
  <c r="AG36" i="22"/>
  <c r="AF36" i="22"/>
  <c r="AE36" i="22"/>
  <c r="AD36" i="22"/>
  <c r="AC36" i="22"/>
  <c r="AB36" i="22"/>
  <c r="AA36" i="22"/>
  <c r="Z36" i="22"/>
  <c r="Y36" i="22"/>
  <c r="X36" i="22"/>
  <c r="W36" i="22"/>
  <c r="V36" i="22"/>
  <c r="U36" i="22"/>
  <c r="T36" i="22"/>
  <c r="S36" i="22"/>
  <c r="L36" i="22"/>
  <c r="D36" i="22"/>
  <c r="C36" i="22"/>
  <c r="B36" i="22"/>
  <c r="AS35" i="22"/>
  <c r="AR35" i="22"/>
  <c r="AQ35" i="22"/>
  <c r="AK35" i="22"/>
  <c r="AJ35" i="22"/>
  <c r="AI35" i="22"/>
  <c r="AH35" i="22"/>
  <c r="AG35" i="22"/>
  <c r="AF35" i="22"/>
  <c r="AE35" i="22"/>
  <c r="AD35" i="22"/>
  <c r="AC35" i="22"/>
  <c r="AB35" i="22"/>
  <c r="AA35" i="22"/>
  <c r="Z35" i="22"/>
  <c r="Y35" i="22"/>
  <c r="X35" i="22"/>
  <c r="W35" i="22"/>
  <c r="V35" i="22"/>
  <c r="U35" i="22"/>
  <c r="T35" i="22"/>
  <c r="S35" i="22"/>
  <c r="L35" i="22"/>
  <c r="D35" i="22"/>
  <c r="C35" i="22"/>
  <c r="B35" i="22"/>
  <c r="AS34" i="22"/>
  <c r="AR34" i="22"/>
  <c r="AQ34" i="22"/>
  <c r="AK34" i="22"/>
  <c r="AJ34" i="22"/>
  <c r="AI34" i="22"/>
  <c r="AH34" i="22"/>
  <c r="AG34" i="22"/>
  <c r="AF34" i="22"/>
  <c r="AE34" i="22"/>
  <c r="AD34" i="22"/>
  <c r="AC34" i="22"/>
  <c r="AB34" i="22"/>
  <c r="AA34" i="22"/>
  <c r="Z34" i="22"/>
  <c r="Y34" i="22"/>
  <c r="X34" i="22"/>
  <c r="W34" i="22"/>
  <c r="V34" i="22"/>
  <c r="U34" i="22"/>
  <c r="T34" i="22"/>
  <c r="S34" i="22"/>
  <c r="L34" i="22"/>
  <c r="D34" i="22"/>
  <c r="C34" i="22"/>
  <c r="B34" i="22"/>
  <c r="AK30" i="22"/>
  <c r="AJ30" i="22"/>
  <c r="AI30" i="22"/>
  <c r="AH30" i="22"/>
  <c r="AG30" i="22"/>
  <c r="AF30" i="22"/>
  <c r="AE30" i="22"/>
  <c r="Y30" i="22"/>
  <c r="S30" i="22"/>
  <c r="O30" i="22"/>
  <c r="D30" i="22"/>
  <c r="C30" i="22"/>
  <c r="B30" i="22"/>
  <c r="A30" i="22"/>
  <c r="A28" i="22"/>
  <c r="A27" i="22"/>
  <c r="B26" i="22"/>
  <c r="AS19" i="22"/>
  <c r="AR19" i="22"/>
  <c r="AQ19" i="22"/>
  <c r="AK19" i="22"/>
  <c r="AJ19" i="22"/>
  <c r="AI19" i="22"/>
  <c r="AH19" i="22"/>
  <c r="AG19" i="22"/>
  <c r="AF19" i="22"/>
  <c r="AE19" i="22"/>
  <c r="AD19" i="22"/>
  <c r="AC19" i="22"/>
  <c r="AB19" i="22"/>
  <c r="AA19" i="22"/>
  <c r="Z19" i="22"/>
  <c r="Y19" i="22"/>
  <c r="X19" i="22"/>
  <c r="W19" i="22"/>
  <c r="V19" i="22"/>
  <c r="U19" i="22"/>
  <c r="T19" i="22"/>
  <c r="S19" i="22"/>
  <c r="L19" i="22"/>
  <c r="D19" i="22"/>
  <c r="C19" i="22"/>
  <c r="B19" i="22"/>
  <c r="AS18" i="22"/>
  <c r="AR18" i="22"/>
  <c r="AQ18" i="22"/>
  <c r="AK18" i="22"/>
  <c r="AJ18" i="22"/>
  <c r="AI18" i="22"/>
  <c r="AH18" i="22"/>
  <c r="AG18" i="22"/>
  <c r="AF18" i="22"/>
  <c r="AE18" i="22"/>
  <c r="AD18" i="22"/>
  <c r="AC18" i="22"/>
  <c r="AB18" i="22"/>
  <c r="AA18" i="22"/>
  <c r="Z18" i="22"/>
  <c r="Y18" i="22"/>
  <c r="X18" i="22"/>
  <c r="W18" i="22"/>
  <c r="V18" i="22"/>
  <c r="U18" i="22"/>
  <c r="T18" i="22"/>
  <c r="S18" i="22"/>
  <c r="L18" i="22"/>
  <c r="D18" i="22"/>
  <c r="C18" i="22"/>
  <c r="B18" i="22"/>
  <c r="AS17" i="22"/>
  <c r="AR17" i="22"/>
  <c r="AQ17" i="22"/>
  <c r="AK17" i="22"/>
  <c r="AJ17" i="22"/>
  <c r="AI17" i="22"/>
  <c r="AH17" i="22"/>
  <c r="AG17" i="22"/>
  <c r="AF17" i="22"/>
  <c r="AE17" i="22"/>
  <c r="AD17" i="22"/>
  <c r="AC17" i="22"/>
  <c r="AB17" i="22"/>
  <c r="AA17" i="22"/>
  <c r="Z17" i="22"/>
  <c r="Y17" i="22"/>
  <c r="X17" i="22"/>
  <c r="W17" i="22"/>
  <c r="V17" i="22"/>
  <c r="U17" i="22"/>
  <c r="T17" i="22"/>
  <c r="S17" i="22"/>
  <c r="L17" i="22"/>
  <c r="D17" i="22"/>
  <c r="C17" i="22"/>
  <c r="B17" i="22"/>
  <c r="AS16" i="22"/>
  <c r="AR16" i="22"/>
  <c r="AQ16" i="22"/>
  <c r="AK16" i="22"/>
  <c r="AJ16" i="22"/>
  <c r="AI16" i="22"/>
  <c r="AH16" i="22"/>
  <c r="AG16" i="22"/>
  <c r="AF16" i="22"/>
  <c r="AE16" i="22"/>
  <c r="AD16" i="22"/>
  <c r="AC16" i="22"/>
  <c r="AB16" i="22"/>
  <c r="AA16" i="22"/>
  <c r="Z16" i="22"/>
  <c r="Y16" i="22"/>
  <c r="X16" i="22"/>
  <c r="W16" i="22"/>
  <c r="V16" i="22"/>
  <c r="U16" i="22"/>
  <c r="T16" i="22"/>
  <c r="S16" i="22"/>
  <c r="L16" i="22"/>
  <c r="D16" i="22"/>
  <c r="C16" i="22"/>
  <c r="B16" i="22"/>
  <c r="AS15" i="22"/>
  <c r="AR15" i="22"/>
  <c r="AQ15" i="22"/>
  <c r="AK15" i="22"/>
  <c r="AJ15" i="22"/>
  <c r="AI15" i="22"/>
  <c r="AH15" i="22"/>
  <c r="AG15" i="22"/>
  <c r="AF15" i="22"/>
  <c r="AE15" i="22"/>
  <c r="AD15" i="22"/>
  <c r="AC15" i="22"/>
  <c r="AB15" i="22"/>
  <c r="AA15" i="22"/>
  <c r="Z15" i="22"/>
  <c r="Y15" i="22"/>
  <c r="X15" i="22"/>
  <c r="W15" i="22"/>
  <c r="V15" i="22"/>
  <c r="U15" i="22"/>
  <c r="T15" i="22"/>
  <c r="S15" i="22"/>
  <c r="L15" i="22"/>
  <c r="D15" i="22"/>
  <c r="C15" i="22"/>
  <c r="B15" i="22"/>
  <c r="AS14" i="22"/>
  <c r="AR14" i="22"/>
  <c r="AQ14" i="22"/>
  <c r="AK14" i="22"/>
  <c r="AJ14" i="22"/>
  <c r="AI14" i="22"/>
  <c r="AH14" i="22"/>
  <c r="AG14" i="22"/>
  <c r="AF14" i="22"/>
  <c r="AE14" i="22"/>
  <c r="AD14" i="22"/>
  <c r="AC14" i="22"/>
  <c r="AB14" i="22"/>
  <c r="AA14" i="22"/>
  <c r="Z14" i="22"/>
  <c r="Y14" i="22"/>
  <c r="X14" i="22"/>
  <c r="W14" i="22"/>
  <c r="V14" i="22"/>
  <c r="U14" i="22"/>
  <c r="T14" i="22"/>
  <c r="S14" i="22"/>
  <c r="L14" i="22"/>
  <c r="D14" i="22"/>
  <c r="C14" i="22"/>
  <c r="B14" i="22"/>
  <c r="AS13" i="22"/>
  <c r="AR13" i="22"/>
  <c r="AQ13" i="22"/>
  <c r="AK13" i="22"/>
  <c r="AJ13" i="22"/>
  <c r="AI13" i="22"/>
  <c r="AH13" i="22"/>
  <c r="AG13" i="22"/>
  <c r="AF13" i="22"/>
  <c r="AE13" i="22"/>
  <c r="AD13" i="22"/>
  <c r="AC13" i="22"/>
  <c r="AB13" i="22"/>
  <c r="AA13" i="22"/>
  <c r="Z13" i="22"/>
  <c r="Y13" i="22"/>
  <c r="X13" i="22"/>
  <c r="W13" i="22"/>
  <c r="V13" i="22"/>
  <c r="U13" i="22"/>
  <c r="T13" i="22"/>
  <c r="S13" i="22"/>
  <c r="L13" i="22"/>
  <c r="D13" i="22"/>
  <c r="C13" i="22"/>
  <c r="B13" i="22"/>
  <c r="AS12" i="22"/>
  <c r="AR12" i="22"/>
  <c r="AQ12" i="22"/>
  <c r="AK12" i="22"/>
  <c r="AJ12" i="22"/>
  <c r="AI12" i="22"/>
  <c r="AH12" i="22"/>
  <c r="AG12" i="22"/>
  <c r="AF12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L12" i="22"/>
  <c r="D12" i="22"/>
  <c r="C12" i="22"/>
  <c r="B12" i="22"/>
  <c r="AS11" i="22"/>
  <c r="AR11" i="22"/>
  <c r="AQ11" i="22"/>
  <c r="AK11" i="22"/>
  <c r="AJ11" i="22"/>
  <c r="AI11" i="22"/>
  <c r="AH11" i="22"/>
  <c r="AG11" i="22"/>
  <c r="AF11" i="22"/>
  <c r="AE11" i="22"/>
  <c r="AD11" i="22"/>
  <c r="AC11" i="22"/>
  <c r="AB11" i="22"/>
  <c r="AA11" i="22"/>
  <c r="Z11" i="22"/>
  <c r="Y11" i="22"/>
  <c r="X11" i="22"/>
  <c r="W11" i="22"/>
  <c r="V11" i="22"/>
  <c r="U11" i="22"/>
  <c r="T11" i="22"/>
  <c r="S11" i="22"/>
  <c r="L11" i="22"/>
  <c r="D11" i="22"/>
  <c r="C11" i="22"/>
  <c r="B11" i="22"/>
  <c r="AS10" i="22"/>
  <c r="AR10" i="22"/>
  <c r="AQ10" i="22"/>
  <c r="AK10" i="22"/>
  <c r="AJ10" i="22"/>
  <c r="AI10" i="22"/>
  <c r="AH10" i="22"/>
  <c r="AG10" i="22"/>
  <c r="AF10" i="22"/>
  <c r="AE10" i="22"/>
  <c r="AD10" i="22"/>
  <c r="AC10" i="22"/>
  <c r="AB10" i="22"/>
  <c r="AA10" i="22"/>
  <c r="Z10" i="22"/>
  <c r="Y10" i="22"/>
  <c r="X10" i="22"/>
  <c r="W10" i="22"/>
  <c r="V10" i="22"/>
  <c r="U10" i="22"/>
  <c r="T10" i="22"/>
  <c r="S10" i="22"/>
  <c r="L10" i="22"/>
  <c r="D10" i="22"/>
  <c r="C10" i="22"/>
  <c r="B10" i="22"/>
  <c r="AS9" i="22"/>
  <c r="AR9" i="22"/>
  <c r="AQ9" i="22"/>
  <c r="AK9" i="22"/>
  <c r="AJ9" i="22"/>
  <c r="AI9" i="22"/>
  <c r="AH9" i="22"/>
  <c r="AG9" i="22"/>
  <c r="AF9" i="22"/>
  <c r="AE9" i="22"/>
  <c r="AD9" i="22"/>
  <c r="AC9" i="22"/>
  <c r="AB9" i="22"/>
  <c r="AA9" i="22"/>
  <c r="Z9" i="22"/>
  <c r="Y9" i="22"/>
  <c r="X9" i="22"/>
  <c r="W9" i="22"/>
  <c r="V9" i="22"/>
  <c r="U9" i="22"/>
  <c r="T9" i="22"/>
  <c r="S9" i="22"/>
  <c r="L9" i="22"/>
  <c r="D9" i="22"/>
  <c r="C9" i="22"/>
  <c r="B9" i="22"/>
  <c r="AS8" i="22"/>
  <c r="AR8" i="22"/>
  <c r="AQ8" i="22"/>
  <c r="AK8" i="22"/>
  <c r="AJ8" i="22"/>
  <c r="AI8" i="22"/>
  <c r="AH8" i="22"/>
  <c r="AG8" i="22"/>
  <c r="AF8" i="22"/>
  <c r="AE8" i="22"/>
  <c r="AD8" i="22"/>
  <c r="AC8" i="22"/>
  <c r="AB8" i="22"/>
  <c r="AA8" i="22"/>
  <c r="Z8" i="22"/>
  <c r="Y8" i="22"/>
  <c r="X8" i="22"/>
  <c r="W8" i="22"/>
  <c r="V8" i="22"/>
  <c r="U8" i="22"/>
  <c r="T8" i="22"/>
  <c r="S8" i="22"/>
  <c r="L8" i="22"/>
  <c r="D8" i="22"/>
  <c r="C8" i="22"/>
  <c r="B8" i="22"/>
  <c r="AK4" i="22"/>
  <c r="AJ4" i="22"/>
  <c r="AI4" i="22"/>
  <c r="AH4" i="22"/>
  <c r="AG4" i="22"/>
  <c r="AF4" i="22"/>
  <c r="AE4" i="22"/>
  <c r="Y4" i="22"/>
  <c r="S4" i="22"/>
  <c r="O4" i="22"/>
  <c r="D4" i="22"/>
  <c r="C4" i="22"/>
  <c r="B4" i="22"/>
  <c r="A4" i="22"/>
  <c r="B182" i="21"/>
  <c r="AS175" i="21"/>
  <c r="AR175" i="21"/>
  <c r="AQ175" i="21"/>
  <c r="AK175" i="21"/>
  <c r="AJ175" i="21"/>
  <c r="AI175" i="21"/>
  <c r="AH175" i="21"/>
  <c r="AG175" i="21"/>
  <c r="AF175" i="21"/>
  <c r="AE175" i="21"/>
  <c r="AD175" i="21"/>
  <c r="AC175" i="21"/>
  <c r="AB175" i="21"/>
  <c r="AA175" i="21"/>
  <c r="Z175" i="21"/>
  <c r="Y175" i="21"/>
  <c r="X175" i="21"/>
  <c r="W175" i="21"/>
  <c r="V175" i="21"/>
  <c r="U175" i="21"/>
  <c r="T175" i="21"/>
  <c r="S175" i="21"/>
  <c r="L175" i="21"/>
  <c r="D175" i="21"/>
  <c r="C175" i="21"/>
  <c r="B175" i="21"/>
  <c r="AS174" i="21"/>
  <c r="AR174" i="21"/>
  <c r="AQ174" i="21"/>
  <c r="AK174" i="21"/>
  <c r="AJ174" i="21"/>
  <c r="AI174" i="21"/>
  <c r="AH174" i="21"/>
  <c r="AG174" i="21"/>
  <c r="AF174" i="21"/>
  <c r="AE174" i="21"/>
  <c r="AD174" i="21"/>
  <c r="AC174" i="21"/>
  <c r="AB174" i="21"/>
  <c r="AA174" i="21"/>
  <c r="Z174" i="21"/>
  <c r="Y174" i="21"/>
  <c r="X174" i="21"/>
  <c r="W174" i="21"/>
  <c r="V174" i="21"/>
  <c r="U174" i="21"/>
  <c r="T174" i="21"/>
  <c r="S174" i="21"/>
  <c r="L174" i="21"/>
  <c r="D174" i="21"/>
  <c r="C174" i="21"/>
  <c r="B174" i="21"/>
  <c r="AS173" i="21"/>
  <c r="AR173" i="21"/>
  <c r="AQ173" i="21"/>
  <c r="AK173" i="21"/>
  <c r="AJ173" i="21"/>
  <c r="AI173" i="21"/>
  <c r="AH173" i="21"/>
  <c r="AG173" i="21"/>
  <c r="AF173" i="21"/>
  <c r="AE173" i="21"/>
  <c r="AD173" i="21"/>
  <c r="AC173" i="21"/>
  <c r="AB173" i="21"/>
  <c r="AA173" i="21"/>
  <c r="Z173" i="21"/>
  <c r="Y173" i="21"/>
  <c r="X173" i="21"/>
  <c r="W173" i="21"/>
  <c r="V173" i="21"/>
  <c r="U173" i="21"/>
  <c r="T173" i="21"/>
  <c r="S173" i="21"/>
  <c r="L173" i="21"/>
  <c r="D173" i="21"/>
  <c r="C173" i="21"/>
  <c r="B173" i="21"/>
  <c r="AS172" i="21"/>
  <c r="AR172" i="21"/>
  <c r="AQ172" i="21"/>
  <c r="AK172" i="21"/>
  <c r="AJ172" i="21"/>
  <c r="AI172" i="21"/>
  <c r="AH172" i="21"/>
  <c r="AG172" i="21"/>
  <c r="AF172" i="21"/>
  <c r="AE172" i="21"/>
  <c r="AD172" i="21"/>
  <c r="AC172" i="21"/>
  <c r="AB172" i="21"/>
  <c r="AA172" i="21"/>
  <c r="Z172" i="21"/>
  <c r="Y172" i="21"/>
  <c r="X172" i="21"/>
  <c r="W172" i="21"/>
  <c r="V172" i="21"/>
  <c r="U172" i="21"/>
  <c r="T172" i="21"/>
  <c r="S172" i="21"/>
  <c r="L172" i="21"/>
  <c r="D172" i="21"/>
  <c r="C172" i="21"/>
  <c r="B172" i="21"/>
  <c r="AS171" i="21"/>
  <c r="AR171" i="21"/>
  <c r="AQ171" i="21"/>
  <c r="AK171" i="21"/>
  <c r="AJ171" i="21"/>
  <c r="AI171" i="21"/>
  <c r="AH171" i="21"/>
  <c r="AG171" i="21"/>
  <c r="AF171" i="21"/>
  <c r="AE171" i="21"/>
  <c r="AD171" i="21"/>
  <c r="AC171" i="21"/>
  <c r="AB171" i="21"/>
  <c r="AA171" i="21"/>
  <c r="Z171" i="21"/>
  <c r="Y171" i="21"/>
  <c r="X171" i="21"/>
  <c r="W171" i="21"/>
  <c r="V171" i="21"/>
  <c r="U171" i="21"/>
  <c r="T171" i="21"/>
  <c r="S171" i="21"/>
  <c r="L171" i="21"/>
  <c r="D171" i="21"/>
  <c r="C171" i="21"/>
  <c r="B171" i="21"/>
  <c r="AS170" i="21"/>
  <c r="AR170" i="21"/>
  <c r="AQ170" i="21"/>
  <c r="AK170" i="21"/>
  <c r="AJ170" i="21"/>
  <c r="AI170" i="21"/>
  <c r="AH170" i="21"/>
  <c r="AG170" i="21"/>
  <c r="AF170" i="21"/>
  <c r="AE170" i="21"/>
  <c r="AD170" i="21"/>
  <c r="AC170" i="21"/>
  <c r="AB170" i="21"/>
  <c r="AA170" i="21"/>
  <c r="Z170" i="21"/>
  <c r="Y170" i="21"/>
  <c r="X170" i="21"/>
  <c r="W170" i="21"/>
  <c r="V170" i="21"/>
  <c r="U170" i="21"/>
  <c r="T170" i="21"/>
  <c r="S170" i="21"/>
  <c r="L170" i="21"/>
  <c r="D170" i="21"/>
  <c r="C170" i="21"/>
  <c r="B170" i="21"/>
  <c r="AS169" i="21"/>
  <c r="AR169" i="21"/>
  <c r="AQ169" i="21"/>
  <c r="AK169" i="21"/>
  <c r="AJ169" i="21"/>
  <c r="AI169" i="21"/>
  <c r="AH169" i="21"/>
  <c r="AG169" i="21"/>
  <c r="AF169" i="21"/>
  <c r="AE169" i="21"/>
  <c r="AD169" i="21"/>
  <c r="AC169" i="21"/>
  <c r="AB169" i="21"/>
  <c r="AA169" i="21"/>
  <c r="Z169" i="21"/>
  <c r="Y169" i="21"/>
  <c r="X169" i="21"/>
  <c r="W169" i="21"/>
  <c r="V169" i="21"/>
  <c r="U169" i="21"/>
  <c r="T169" i="21"/>
  <c r="S169" i="21"/>
  <c r="L169" i="21"/>
  <c r="D169" i="21"/>
  <c r="C169" i="21"/>
  <c r="B169" i="21"/>
  <c r="AS168" i="21"/>
  <c r="AR168" i="21"/>
  <c r="AQ168" i="21"/>
  <c r="AK168" i="21"/>
  <c r="AJ168" i="21"/>
  <c r="AI168" i="21"/>
  <c r="AH168" i="21"/>
  <c r="AG168" i="21"/>
  <c r="AF168" i="21"/>
  <c r="AE168" i="21"/>
  <c r="AD168" i="21"/>
  <c r="AC168" i="21"/>
  <c r="AB168" i="21"/>
  <c r="AA168" i="21"/>
  <c r="Z168" i="21"/>
  <c r="Y168" i="21"/>
  <c r="X168" i="21"/>
  <c r="W168" i="21"/>
  <c r="V168" i="21"/>
  <c r="U168" i="21"/>
  <c r="T168" i="21"/>
  <c r="S168" i="21"/>
  <c r="L168" i="21"/>
  <c r="D168" i="21"/>
  <c r="C168" i="21"/>
  <c r="B168" i="21"/>
  <c r="AS167" i="21"/>
  <c r="AR167" i="21"/>
  <c r="AQ167" i="21"/>
  <c r="AK167" i="21"/>
  <c r="AJ167" i="21"/>
  <c r="AI167" i="21"/>
  <c r="AH167" i="21"/>
  <c r="AG167" i="21"/>
  <c r="AF167" i="21"/>
  <c r="AE167" i="21"/>
  <c r="AD167" i="21"/>
  <c r="AC167" i="21"/>
  <c r="AB167" i="21"/>
  <c r="AA167" i="21"/>
  <c r="Z167" i="21"/>
  <c r="Y167" i="21"/>
  <c r="X167" i="21"/>
  <c r="W167" i="21"/>
  <c r="V167" i="21"/>
  <c r="U167" i="21"/>
  <c r="T167" i="21"/>
  <c r="S167" i="21"/>
  <c r="L167" i="21"/>
  <c r="D167" i="21"/>
  <c r="C167" i="21"/>
  <c r="B167" i="21"/>
  <c r="AS166" i="21"/>
  <c r="AR166" i="21"/>
  <c r="AQ166" i="21"/>
  <c r="AK166" i="21"/>
  <c r="AJ166" i="21"/>
  <c r="AI166" i="21"/>
  <c r="AH166" i="21"/>
  <c r="AG166" i="21"/>
  <c r="AF166" i="21"/>
  <c r="AE166" i="21"/>
  <c r="AD166" i="21"/>
  <c r="AC166" i="21"/>
  <c r="AB166" i="21"/>
  <c r="AA166" i="21"/>
  <c r="Z166" i="21"/>
  <c r="Y166" i="21"/>
  <c r="X166" i="21"/>
  <c r="W166" i="21"/>
  <c r="V166" i="21"/>
  <c r="U166" i="21"/>
  <c r="T166" i="21"/>
  <c r="S166" i="21"/>
  <c r="L166" i="21"/>
  <c r="D166" i="21"/>
  <c r="C166" i="21"/>
  <c r="B166" i="21"/>
  <c r="AS165" i="21"/>
  <c r="AR165" i="21"/>
  <c r="AQ165" i="21"/>
  <c r="AK165" i="21"/>
  <c r="AJ165" i="21"/>
  <c r="AI165" i="21"/>
  <c r="AH165" i="21"/>
  <c r="AG165" i="21"/>
  <c r="AF165" i="21"/>
  <c r="AE165" i="21"/>
  <c r="AD165" i="21"/>
  <c r="AC165" i="21"/>
  <c r="AB165" i="21"/>
  <c r="AA165" i="21"/>
  <c r="Z165" i="21"/>
  <c r="Y165" i="21"/>
  <c r="X165" i="21"/>
  <c r="W165" i="21"/>
  <c r="V165" i="21"/>
  <c r="U165" i="21"/>
  <c r="T165" i="21"/>
  <c r="S165" i="21"/>
  <c r="L165" i="21"/>
  <c r="D165" i="21"/>
  <c r="C165" i="21"/>
  <c r="B165" i="21"/>
  <c r="AS164" i="21"/>
  <c r="AR164" i="21"/>
  <c r="AQ164" i="21"/>
  <c r="AK164" i="21"/>
  <c r="AJ164" i="21"/>
  <c r="AI164" i="21"/>
  <c r="AH164" i="21"/>
  <c r="AG164" i="21"/>
  <c r="AF164" i="21"/>
  <c r="AE164" i="21"/>
  <c r="AD164" i="21"/>
  <c r="AC164" i="21"/>
  <c r="AB164" i="21"/>
  <c r="AA164" i="21"/>
  <c r="Z164" i="21"/>
  <c r="Y164" i="21"/>
  <c r="X164" i="21"/>
  <c r="W164" i="21"/>
  <c r="V164" i="21"/>
  <c r="U164" i="21"/>
  <c r="T164" i="21"/>
  <c r="S164" i="21"/>
  <c r="L164" i="21"/>
  <c r="D164" i="21"/>
  <c r="C164" i="21"/>
  <c r="B164" i="21"/>
  <c r="AK160" i="21"/>
  <c r="AJ160" i="21"/>
  <c r="AI160" i="21"/>
  <c r="AH160" i="21"/>
  <c r="AG160" i="21"/>
  <c r="AF160" i="21"/>
  <c r="AE160" i="21"/>
  <c r="Y160" i="21"/>
  <c r="S160" i="21"/>
  <c r="O160" i="21"/>
  <c r="D160" i="21"/>
  <c r="C160" i="21"/>
  <c r="B160" i="21"/>
  <c r="A160" i="21"/>
  <c r="A158" i="21"/>
  <c r="A157" i="21"/>
  <c r="B156" i="21"/>
  <c r="AS149" i="21"/>
  <c r="AR149" i="21"/>
  <c r="AQ149" i="21"/>
  <c r="AK149" i="21"/>
  <c r="AJ149" i="21"/>
  <c r="AI149" i="21"/>
  <c r="AH149" i="21"/>
  <c r="AG149" i="21"/>
  <c r="AF149" i="21"/>
  <c r="AE149" i="21"/>
  <c r="AD149" i="21"/>
  <c r="AC149" i="21"/>
  <c r="AB149" i="21"/>
  <c r="AA149" i="21"/>
  <c r="Z149" i="21"/>
  <c r="Y149" i="21"/>
  <c r="X149" i="21"/>
  <c r="W149" i="21"/>
  <c r="V149" i="21"/>
  <c r="U149" i="21"/>
  <c r="T149" i="21"/>
  <c r="S149" i="21"/>
  <c r="L149" i="21"/>
  <c r="D149" i="21"/>
  <c r="C149" i="21"/>
  <c r="B149" i="21"/>
  <c r="AS148" i="21"/>
  <c r="AR148" i="21"/>
  <c r="AQ148" i="21"/>
  <c r="AK148" i="21"/>
  <c r="AJ148" i="21"/>
  <c r="AI148" i="21"/>
  <c r="AH148" i="21"/>
  <c r="AG148" i="21"/>
  <c r="AF148" i="21"/>
  <c r="AE148" i="21"/>
  <c r="AD148" i="21"/>
  <c r="AC148" i="21"/>
  <c r="AB148" i="21"/>
  <c r="AA148" i="21"/>
  <c r="Z148" i="21"/>
  <c r="Y148" i="21"/>
  <c r="X148" i="21"/>
  <c r="W148" i="21"/>
  <c r="V148" i="21"/>
  <c r="U148" i="21"/>
  <c r="T148" i="21"/>
  <c r="S148" i="21"/>
  <c r="L148" i="21"/>
  <c r="D148" i="21"/>
  <c r="C148" i="21"/>
  <c r="B148" i="21"/>
  <c r="AS147" i="21"/>
  <c r="AR147" i="21"/>
  <c r="AQ147" i="21"/>
  <c r="AK147" i="21"/>
  <c r="AJ147" i="21"/>
  <c r="AI147" i="21"/>
  <c r="AH147" i="21"/>
  <c r="AG147" i="21"/>
  <c r="AF147" i="21"/>
  <c r="AE147" i="21"/>
  <c r="AD147" i="21"/>
  <c r="AC147" i="21"/>
  <c r="AB147" i="21"/>
  <c r="AA147" i="21"/>
  <c r="Z147" i="21"/>
  <c r="Y147" i="21"/>
  <c r="X147" i="21"/>
  <c r="W147" i="21"/>
  <c r="V147" i="21"/>
  <c r="U147" i="21"/>
  <c r="T147" i="21"/>
  <c r="S147" i="21"/>
  <c r="L147" i="21"/>
  <c r="D147" i="21"/>
  <c r="C147" i="21"/>
  <c r="B147" i="21"/>
  <c r="AS146" i="21"/>
  <c r="AR146" i="21"/>
  <c r="AQ146" i="21"/>
  <c r="AK146" i="21"/>
  <c r="AJ146" i="21"/>
  <c r="AI146" i="21"/>
  <c r="AH146" i="21"/>
  <c r="AG146" i="21"/>
  <c r="AF146" i="21"/>
  <c r="AE146" i="21"/>
  <c r="AD146" i="21"/>
  <c r="AC146" i="21"/>
  <c r="AB146" i="21"/>
  <c r="AA146" i="21"/>
  <c r="Z146" i="21"/>
  <c r="Y146" i="21"/>
  <c r="X146" i="21"/>
  <c r="W146" i="21"/>
  <c r="V146" i="21"/>
  <c r="U146" i="21"/>
  <c r="T146" i="21"/>
  <c r="S146" i="21"/>
  <c r="L146" i="21"/>
  <c r="D146" i="21"/>
  <c r="C146" i="21"/>
  <c r="B146" i="21"/>
  <c r="AS145" i="21"/>
  <c r="AR145" i="21"/>
  <c r="AQ145" i="21"/>
  <c r="AK145" i="21"/>
  <c r="AJ145" i="21"/>
  <c r="AI145" i="21"/>
  <c r="AH145" i="21"/>
  <c r="AG145" i="21"/>
  <c r="AF145" i="21"/>
  <c r="AE145" i="21"/>
  <c r="AD145" i="21"/>
  <c r="AC145" i="21"/>
  <c r="AB145" i="21"/>
  <c r="AA145" i="21"/>
  <c r="Z145" i="21"/>
  <c r="Y145" i="21"/>
  <c r="X145" i="21"/>
  <c r="W145" i="21"/>
  <c r="V145" i="21"/>
  <c r="U145" i="21"/>
  <c r="T145" i="21"/>
  <c r="S145" i="21"/>
  <c r="L145" i="21"/>
  <c r="D145" i="21"/>
  <c r="C145" i="21"/>
  <c r="B145" i="21"/>
  <c r="AS144" i="21"/>
  <c r="AR144" i="21"/>
  <c r="AQ144" i="21"/>
  <c r="AK144" i="21"/>
  <c r="AJ144" i="21"/>
  <c r="AI144" i="21"/>
  <c r="AH144" i="21"/>
  <c r="AG144" i="21"/>
  <c r="AF144" i="21"/>
  <c r="AE144" i="21"/>
  <c r="AD144" i="21"/>
  <c r="AC144" i="21"/>
  <c r="AB144" i="21"/>
  <c r="AA144" i="21"/>
  <c r="Z144" i="21"/>
  <c r="Y144" i="21"/>
  <c r="X144" i="21"/>
  <c r="W144" i="21"/>
  <c r="V144" i="21"/>
  <c r="U144" i="21"/>
  <c r="T144" i="21"/>
  <c r="S144" i="21"/>
  <c r="L144" i="21"/>
  <c r="D144" i="21"/>
  <c r="C144" i="21"/>
  <c r="B144" i="21"/>
  <c r="AS143" i="21"/>
  <c r="AR143" i="21"/>
  <c r="AQ143" i="21"/>
  <c r="AK143" i="21"/>
  <c r="AJ143" i="21"/>
  <c r="AI143" i="21"/>
  <c r="AH143" i="21"/>
  <c r="AG143" i="21"/>
  <c r="AF143" i="21"/>
  <c r="AE143" i="21"/>
  <c r="AD143" i="21"/>
  <c r="AC143" i="21"/>
  <c r="AB143" i="21"/>
  <c r="AA143" i="21"/>
  <c r="Z143" i="21"/>
  <c r="Y143" i="21"/>
  <c r="X143" i="21"/>
  <c r="W143" i="21"/>
  <c r="V143" i="21"/>
  <c r="U143" i="21"/>
  <c r="T143" i="21"/>
  <c r="S143" i="21"/>
  <c r="L143" i="21"/>
  <c r="D143" i="21"/>
  <c r="C143" i="21"/>
  <c r="B143" i="21"/>
  <c r="AS142" i="21"/>
  <c r="AR142" i="21"/>
  <c r="AQ142" i="21"/>
  <c r="AK142" i="21"/>
  <c r="AJ142" i="21"/>
  <c r="AI142" i="21"/>
  <c r="AH142" i="21"/>
  <c r="AG142" i="21"/>
  <c r="AF142" i="21"/>
  <c r="AE142" i="21"/>
  <c r="AD142" i="21"/>
  <c r="AC142" i="21"/>
  <c r="AB142" i="21"/>
  <c r="AA142" i="21"/>
  <c r="Z142" i="21"/>
  <c r="Y142" i="21"/>
  <c r="X142" i="21"/>
  <c r="W142" i="21"/>
  <c r="V142" i="21"/>
  <c r="U142" i="21"/>
  <c r="T142" i="21"/>
  <c r="S142" i="21"/>
  <c r="L142" i="21"/>
  <c r="D142" i="21"/>
  <c r="C142" i="21"/>
  <c r="B142" i="21"/>
  <c r="AS141" i="21"/>
  <c r="AR141" i="21"/>
  <c r="AQ141" i="21"/>
  <c r="AK141" i="21"/>
  <c r="AJ141" i="21"/>
  <c r="AI141" i="21"/>
  <c r="AH141" i="21"/>
  <c r="AG141" i="21"/>
  <c r="AF141" i="21"/>
  <c r="AE141" i="21"/>
  <c r="AD141" i="21"/>
  <c r="AC141" i="21"/>
  <c r="AB141" i="21"/>
  <c r="AA141" i="21"/>
  <c r="Z141" i="21"/>
  <c r="Y141" i="21"/>
  <c r="X141" i="21"/>
  <c r="W141" i="21"/>
  <c r="V141" i="21"/>
  <c r="U141" i="21"/>
  <c r="T141" i="21"/>
  <c r="S141" i="21"/>
  <c r="L141" i="21"/>
  <c r="D141" i="21"/>
  <c r="C141" i="21"/>
  <c r="B141" i="21"/>
  <c r="AS140" i="21"/>
  <c r="AR140" i="21"/>
  <c r="AQ140" i="21"/>
  <c r="AK140" i="21"/>
  <c r="AJ140" i="21"/>
  <c r="AI140" i="21"/>
  <c r="AH140" i="21"/>
  <c r="AG140" i="21"/>
  <c r="AF140" i="21"/>
  <c r="AE140" i="21"/>
  <c r="AD140" i="21"/>
  <c r="AC140" i="21"/>
  <c r="AB140" i="21"/>
  <c r="AA140" i="21"/>
  <c r="Z140" i="21"/>
  <c r="Y140" i="21"/>
  <c r="X140" i="21"/>
  <c r="W140" i="21"/>
  <c r="V140" i="21"/>
  <c r="U140" i="21"/>
  <c r="T140" i="21"/>
  <c r="S140" i="21"/>
  <c r="L140" i="21"/>
  <c r="D140" i="21"/>
  <c r="C140" i="21"/>
  <c r="B140" i="21"/>
  <c r="AS139" i="21"/>
  <c r="AR139" i="21"/>
  <c r="AQ139" i="21"/>
  <c r="AK139" i="21"/>
  <c r="AJ139" i="21"/>
  <c r="AI139" i="21"/>
  <c r="AH139" i="21"/>
  <c r="AG139" i="21"/>
  <c r="AF139" i="21"/>
  <c r="AE139" i="21"/>
  <c r="AD139" i="21"/>
  <c r="AC139" i="21"/>
  <c r="AB139" i="21"/>
  <c r="AA139" i="21"/>
  <c r="Z139" i="21"/>
  <c r="Y139" i="21"/>
  <c r="X139" i="21"/>
  <c r="W139" i="21"/>
  <c r="V139" i="21"/>
  <c r="U139" i="21"/>
  <c r="T139" i="21"/>
  <c r="S139" i="21"/>
  <c r="L139" i="21"/>
  <c r="D139" i="21"/>
  <c r="C139" i="21"/>
  <c r="B139" i="21"/>
  <c r="AS138" i="21"/>
  <c r="AR138" i="21"/>
  <c r="AQ138" i="21"/>
  <c r="AK138" i="21"/>
  <c r="AJ138" i="21"/>
  <c r="AI138" i="21"/>
  <c r="AH138" i="21"/>
  <c r="AG138" i="21"/>
  <c r="AF138" i="21"/>
  <c r="AE138" i="21"/>
  <c r="AD138" i="21"/>
  <c r="AC138" i="21"/>
  <c r="AB138" i="21"/>
  <c r="AA138" i="21"/>
  <c r="Z138" i="21"/>
  <c r="Y138" i="21"/>
  <c r="X138" i="21"/>
  <c r="W138" i="21"/>
  <c r="V138" i="21"/>
  <c r="U138" i="21"/>
  <c r="T138" i="21"/>
  <c r="S138" i="21"/>
  <c r="L138" i="21"/>
  <c r="D138" i="21"/>
  <c r="C138" i="21"/>
  <c r="B138" i="21"/>
  <c r="AK134" i="21"/>
  <c r="AJ134" i="21"/>
  <c r="AI134" i="21"/>
  <c r="AH134" i="21"/>
  <c r="AG134" i="21"/>
  <c r="AF134" i="21"/>
  <c r="AE134" i="21"/>
  <c r="Y134" i="21"/>
  <c r="S134" i="21"/>
  <c r="O134" i="21"/>
  <c r="D134" i="21"/>
  <c r="C134" i="21"/>
  <c r="B134" i="21"/>
  <c r="A134" i="21"/>
  <c r="A132" i="21"/>
  <c r="A131" i="21"/>
  <c r="B130" i="21"/>
  <c r="AS123" i="21"/>
  <c r="AR123" i="21"/>
  <c r="AQ123" i="21"/>
  <c r="AK123" i="21"/>
  <c r="AJ123" i="21"/>
  <c r="AI123" i="21"/>
  <c r="AH123" i="21"/>
  <c r="AG123" i="21"/>
  <c r="AF123" i="21"/>
  <c r="AE123" i="21"/>
  <c r="AD123" i="21"/>
  <c r="AC123" i="21"/>
  <c r="AB123" i="21"/>
  <c r="AA123" i="21"/>
  <c r="Z123" i="21"/>
  <c r="Y123" i="21"/>
  <c r="X123" i="21"/>
  <c r="W123" i="21"/>
  <c r="V123" i="21"/>
  <c r="U123" i="21"/>
  <c r="T123" i="21"/>
  <c r="S123" i="21"/>
  <c r="L123" i="21"/>
  <c r="D123" i="21"/>
  <c r="C123" i="21"/>
  <c r="B123" i="21"/>
  <c r="AS122" i="21"/>
  <c r="AR122" i="21"/>
  <c r="AQ122" i="21"/>
  <c r="AK122" i="21"/>
  <c r="AJ122" i="21"/>
  <c r="AI122" i="21"/>
  <c r="AH122" i="21"/>
  <c r="AG122" i="21"/>
  <c r="AF122" i="21"/>
  <c r="AE122" i="21"/>
  <c r="AD122" i="21"/>
  <c r="AC122" i="21"/>
  <c r="AB122" i="21"/>
  <c r="AA122" i="21"/>
  <c r="Z122" i="21"/>
  <c r="Y122" i="21"/>
  <c r="X122" i="21"/>
  <c r="W122" i="21"/>
  <c r="V122" i="21"/>
  <c r="U122" i="21"/>
  <c r="T122" i="21"/>
  <c r="S122" i="21"/>
  <c r="L122" i="21"/>
  <c r="D122" i="21"/>
  <c r="C122" i="21"/>
  <c r="B122" i="21"/>
  <c r="AS121" i="21"/>
  <c r="AR121" i="21"/>
  <c r="AQ121" i="21"/>
  <c r="AK121" i="21"/>
  <c r="AJ121" i="21"/>
  <c r="AI121" i="21"/>
  <c r="AH121" i="21"/>
  <c r="AG121" i="21"/>
  <c r="AF121" i="21"/>
  <c r="AE121" i="21"/>
  <c r="AD121" i="21"/>
  <c r="AC121" i="21"/>
  <c r="AB121" i="21"/>
  <c r="AA121" i="21"/>
  <c r="Z121" i="21"/>
  <c r="Y121" i="21"/>
  <c r="X121" i="21"/>
  <c r="W121" i="21"/>
  <c r="V121" i="21"/>
  <c r="U121" i="21"/>
  <c r="T121" i="21"/>
  <c r="S121" i="21"/>
  <c r="L121" i="21"/>
  <c r="D121" i="21"/>
  <c r="C121" i="21"/>
  <c r="B121" i="21"/>
  <c r="AS120" i="21"/>
  <c r="AR120" i="21"/>
  <c r="AQ120" i="21"/>
  <c r="AK120" i="21"/>
  <c r="AJ120" i="21"/>
  <c r="AI120" i="21"/>
  <c r="AH120" i="21"/>
  <c r="AG120" i="21"/>
  <c r="AF120" i="21"/>
  <c r="AE120" i="21"/>
  <c r="AD120" i="21"/>
  <c r="AC120" i="21"/>
  <c r="AB120" i="21"/>
  <c r="AA120" i="21"/>
  <c r="Z120" i="21"/>
  <c r="Y120" i="21"/>
  <c r="X120" i="21"/>
  <c r="W120" i="21"/>
  <c r="V120" i="21"/>
  <c r="U120" i="21"/>
  <c r="T120" i="21"/>
  <c r="S120" i="21"/>
  <c r="L120" i="21"/>
  <c r="D120" i="21"/>
  <c r="C120" i="21"/>
  <c r="B120" i="21"/>
  <c r="AS119" i="21"/>
  <c r="AR119" i="21"/>
  <c r="AQ119" i="21"/>
  <c r="AK119" i="21"/>
  <c r="AJ119" i="21"/>
  <c r="AI119" i="21"/>
  <c r="AH119" i="21"/>
  <c r="AG119" i="21"/>
  <c r="AF119" i="21"/>
  <c r="AE119" i="21"/>
  <c r="AD119" i="21"/>
  <c r="AC119" i="21"/>
  <c r="AB119" i="21"/>
  <c r="AA119" i="21"/>
  <c r="Z119" i="21"/>
  <c r="Y119" i="21"/>
  <c r="X119" i="21"/>
  <c r="W119" i="21"/>
  <c r="V119" i="21"/>
  <c r="U119" i="21"/>
  <c r="T119" i="21"/>
  <c r="S119" i="21"/>
  <c r="L119" i="21"/>
  <c r="D119" i="21"/>
  <c r="C119" i="21"/>
  <c r="B119" i="21"/>
  <c r="AS118" i="21"/>
  <c r="AR118" i="21"/>
  <c r="AQ118" i="21"/>
  <c r="AK118" i="21"/>
  <c r="AJ118" i="21"/>
  <c r="AI118" i="21"/>
  <c r="AH118" i="21"/>
  <c r="AG118" i="21"/>
  <c r="AF118" i="21"/>
  <c r="AE118" i="21"/>
  <c r="AD118" i="21"/>
  <c r="AC118" i="21"/>
  <c r="AB118" i="21"/>
  <c r="AA118" i="21"/>
  <c r="Z118" i="21"/>
  <c r="Y118" i="21"/>
  <c r="X118" i="21"/>
  <c r="W118" i="21"/>
  <c r="V118" i="21"/>
  <c r="U118" i="21"/>
  <c r="T118" i="21"/>
  <c r="S118" i="21"/>
  <c r="L118" i="21"/>
  <c r="D118" i="21"/>
  <c r="C118" i="21"/>
  <c r="B118" i="21"/>
  <c r="AS117" i="21"/>
  <c r="AR117" i="21"/>
  <c r="AQ117" i="21"/>
  <c r="AK117" i="21"/>
  <c r="AJ117" i="21"/>
  <c r="AI117" i="21"/>
  <c r="AH117" i="21"/>
  <c r="AG117" i="21"/>
  <c r="AF117" i="21"/>
  <c r="AE117" i="21"/>
  <c r="AD117" i="21"/>
  <c r="AC117" i="21"/>
  <c r="AB117" i="21"/>
  <c r="AA117" i="21"/>
  <c r="Z117" i="21"/>
  <c r="Y117" i="21"/>
  <c r="X117" i="21"/>
  <c r="W117" i="21"/>
  <c r="V117" i="21"/>
  <c r="U117" i="21"/>
  <c r="T117" i="21"/>
  <c r="S117" i="21"/>
  <c r="L117" i="21"/>
  <c r="D117" i="21"/>
  <c r="C117" i="21"/>
  <c r="B117" i="21"/>
  <c r="AS116" i="21"/>
  <c r="AR116" i="21"/>
  <c r="AQ116" i="21"/>
  <c r="AK116" i="21"/>
  <c r="AJ116" i="21"/>
  <c r="AI116" i="21"/>
  <c r="AH116" i="21"/>
  <c r="AG116" i="21"/>
  <c r="AF116" i="21"/>
  <c r="AE116" i="21"/>
  <c r="AD116" i="21"/>
  <c r="AC116" i="21"/>
  <c r="AB116" i="21"/>
  <c r="AA116" i="21"/>
  <c r="Z116" i="21"/>
  <c r="Y116" i="21"/>
  <c r="X116" i="21"/>
  <c r="W116" i="21"/>
  <c r="V116" i="21"/>
  <c r="U116" i="21"/>
  <c r="T116" i="21"/>
  <c r="S116" i="21"/>
  <c r="L116" i="21"/>
  <c r="D116" i="21"/>
  <c r="C116" i="21"/>
  <c r="B116" i="21"/>
  <c r="AS115" i="21"/>
  <c r="AR115" i="21"/>
  <c r="AQ115" i="21"/>
  <c r="AK115" i="21"/>
  <c r="AJ115" i="21"/>
  <c r="AI115" i="21"/>
  <c r="AH115" i="21"/>
  <c r="AG115" i="21"/>
  <c r="AF115" i="21"/>
  <c r="AE115" i="21"/>
  <c r="AD115" i="21"/>
  <c r="AC115" i="21"/>
  <c r="AB115" i="21"/>
  <c r="AA115" i="21"/>
  <c r="Z115" i="21"/>
  <c r="Y115" i="21"/>
  <c r="X115" i="21"/>
  <c r="W115" i="21"/>
  <c r="V115" i="21"/>
  <c r="U115" i="21"/>
  <c r="T115" i="21"/>
  <c r="S115" i="21"/>
  <c r="L115" i="21"/>
  <c r="D115" i="21"/>
  <c r="C115" i="21"/>
  <c r="B115" i="21"/>
  <c r="AS114" i="21"/>
  <c r="AR114" i="21"/>
  <c r="AQ114" i="21"/>
  <c r="AK114" i="21"/>
  <c r="AJ114" i="21"/>
  <c r="AI114" i="21"/>
  <c r="AH114" i="21"/>
  <c r="AG114" i="21"/>
  <c r="AF114" i="21"/>
  <c r="AE114" i="21"/>
  <c r="AD114" i="21"/>
  <c r="AC114" i="21"/>
  <c r="AB114" i="21"/>
  <c r="AA114" i="21"/>
  <c r="Z114" i="21"/>
  <c r="Y114" i="21"/>
  <c r="X114" i="21"/>
  <c r="W114" i="21"/>
  <c r="V114" i="21"/>
  <c r="U114" i="21"/>
  <c r="T114" i="21"/>
  <c r="S114" i="21"/>
  <c r="L114" i="21"/>
  <c r="D114" i="21"/>
  <c r="C114" i="21"/>
  <c r="B114" i="21"/>
  <c r="AS113" i="21"/>
  <c r="AR113" i="21"/>
  <c r="AQ113" i="21"/>
  <c r="AK113" i="21"/>
  <c r="AJ113" i="21"/>
  <c r="AI113" i="21"/>
  <c r="AH113" i="21"/>
  <c r="AG113" i="21"/>
  <c r="AF113" i="21"/>
  <c r="AE113" i="21"/>
  <c r="AD113" i="21"/>
  <c r="AC113" i="21"/>
  <c r="AB113" i="21"/>
  <c r="AA113" i="21"/>
  <c r="Z113" i="21"/>
  <c r="Y113" i="21"/>
  <c r="X113" i="21"/>
  <c r="W113" i="21"/>
  <c r="V113" i="21"/>
  <c r="U113" i="21"/>
  <c r="T113" i="21"/>
  <c r="S113" i="21"/>
  <c r="L113" i="21"/>
  <c r="D113" i="21"/>
  <c r="C113" i="21"/>
  <c r="B113" i="21"/>
  <c r="AS112" i="21"/>
  <c r="AR112" i="21"/>
  <c r="AQ112" i="21"/>
  <c r="AK112" i="21"/>
  <c r="AJ112" i="21"/>
  <c r="AI112" i="21"/>
  <c r="AH112" i="21"/>
  <c r="AG112" i="21"/>
  <c r="AF112" i="21"/>
  <c r="AE112" i="21"/>
  <c r="AD112" i="21"/>
  <c r="AC112" i="21"/>
  <c r="AB112" i="21"/>
  <c r="AA112" i="21"/>
  <c r="Z112" i="21"/>
  <c r="Y112" i="21"/>
  <c r="X112" i="21"/>
  <c r="W112" i="21"/>
  <c r="V112" i="21"/>
  <c r="U112" i="21"/>
  <c r="T112" i="21"/>
  <c r="S112" i="21"/>
  <c r="L112" i="21"/>
  <c r="D112" i="21"/>
  <c r="C112" i="21"/>
  <c r="B112" i="21"/>
  <c r="AK108" i="21"/>
  <c r="AJ108" i="21"/>
  <c r="AI108" i="21"/>
  <c r="AH108" i="21"/>
  <c r="AG108" i="21"/>
  <c r="AF108" i="21"/>
  <c r="AE108" i="21"/>
  <c r="Y108" i="21"/>
  <c r="S108" i="21"/>
  <c r="O108" i="21"/>
  <c r="D108" i="21"/>
  <c r="C108" i="21"/>
  <c r="B108" i="21"/>
  <c r="A108" i="21"/>
  <c r="A106" i="21"/>
  <c r="A105" i="21"/>
  <c r="B104" i="21"/>
  <c r="AS97" i="21"/>
  <c r="AR97" i="21"/>
  <c r="AQ97" i="21"/>
  <c r="AK97" i="21"/>
  <c r="AJ97" i="21"/>
  <c r="AI97" i="21"/>
  <c r="AH97" i="21"/>
  <c r="AG97" i="21"/>
  <c r="AF97" i="21"/>
  <c r="AE97" i="21"/>
  <c r="AD97" i="21"/>
  <c r="AC97" i="21"/>
  <c r="AB97" i="21"/>
  <c r="AA97" i="21"/>
  <c r="Z97" i="21"/>
  <c r="Y97" i="21"/>
  <c r="X97" i="21"/>
  <c r="W97" i="21"/>
  <c r="V97" i="21"/>
  <c r="U97" i="21"/>
  <c r="T97" i="21"/>
  <c r="S97" i="21"/>
  <c r="L97" i="21"/>
  <c r="D97" i="21"/>
  <c r="C97" i="21"/>
  <c r="B97" i="21"/>
  <c r="AS96" i="21"/>
  <c r="AR96" i="21"/>
  <c r="AQ96" i="21"/>
  <c r="AK96" i="21"/>
  <c r="AJ96" i="21"/>
  <c r="AI96" i="21"/>
  <c r="AH96" i="21"/>
  <c r="AG96" i="21"/>
  <c r="AF96" i="21"/>
  <c r="AE96" i="21"/>
  <c r="AD96" i="21"/>
  <c r="AC96" i="21"/>
  <c r="AB96" i="21"/>
  <c r="AA96" i="21"/>
  <c r="Z96" i="21"/>
  <c r="Y96" i="21"/>
  <c r="X96" i="21"/>
  <c r="W96" i="21"/>
  <c r="V96" i="21"/>
  <c r="U96" i="21"/>
  <c r="T96" i="21"/>
  <c r="S96" i="21"/>
  <c r="L96" i="21"/>
  <c r="D96" i="21"/>
  <c r="C96" i="21"/>
  <c r="B96" i="21"/>
  <c r="AS95" i="21"/>
  <c r="AR95" i="21"/>
  <c r="AQ95" i="21"/>
  <c r="AK95" i="21"/>
  <c r="AJ95" i="21"/>
  <c r="AI95" i="21"/>
  <c r="AH95" i="21"/>
  <c r="AG95" i="21"/>
  <c r="AF95" i="21"/>
  <c r="AE95" i="21"/>
  <c r="AD95" i="21"/>
  <c r="AC95" i="21"/>
  <c r="AB95" i="21"/>
  <c r="AA95" i="21"/>
  <c r="Z95" i="21"/>
  <c r="Y95" i="21"/>
  <c r="X95" i="21"/>
  <c r="W95" i="21"/>
  <c r="V95" i="21"/>
  <c r="U95" i="21"/>
  <c r="T95" i="21"/>
  <c r="S95" i="21"/>
  <c r="L95" i="21"/>
  <c r="D95" i="21"/>
  <c r="C95" i="21"/>
  <c r="B95" i="21"/>
  <c r="AS94" i="21"/>
  <c r="AR94" i="21"/>
  <c r="AQ94" i="21"/>
  <c r="AK94" i="21"/>
  <c r="AJ94" i="21"/>
  <c r="AI94" i="21"/>
  <c r="AH94" i="21"/>
  <c r="AG94" i="21"/>
  <c r="AF94" i="21"/>
  <c r="AE94" i="21"/>
  <c r="AD94" i="21"/>
  <c r="AC94" i="21"/>
  <c r="AB94" i="21"/>
  <c r="AA94" i="21"/>
  <c r="Z94" i="21"/>
  <c r="Y94" i="21"/>
  <c r="X94" i="21"/>
  <c r="W94" i="21"/>
  <c r="V94" i="21"/>
  <c r="U94" i="21"/>
  <c r="T94" i="21"/>
  <c r="S94" i="21"/>
  <c r="L94" i="21"/>
  <c r="D94" i="21"/>
  <c r="C94" i="21"/>
  <c r="B94" i="21"/>
  <c r="AS93" i="21"/>
  <c r="AR93" i="21"/>
  <c r="AQ93" i="21"/>
  <c r="AK93" i="21"/>
  <c r="AJ93" i="21"/>
  <c r="AI93" i="21"/>
  <c r="AH93" i="21"/>
  <c r="AG93" i="21"/>
  <c r="AF93" i="21"/>
  <c r="AE93" i="21"/>
  <c r="AD93" i="21"/>
  <c r="AC93" i="21"/>
  <c r="AB93" i="21"/>
  <c r="AA93" i="21"/>
  <c r="Z93" i="21"/>
  <c r="Y93" i="21"/>
  <c r="X93" i="21"/>
  <c r="W93" i="21"/>
  <c r="V93" i="21"/>
  <c r="U93" i="21"/>
  <c r="T93" i="21"/>
  <c r="S93" i="21"/>
  <c r="L93" i="21"/>
  <c r="D93" i="21"/>
  <c r="C93" i="21"/>
  <c r="B93" i="21"/>
  <c r="AS92" i="21"/>
  <c r="AR92" i="21"/>
  <c r="AQ92" i="21"/>
  <c r="AK92" i="21"/>
  <c r="AJ92" i="21"/>
  <c r="AI92" i="21"/>
  <c r="AH92" i="21"/>
  <c r="AG92" i="21"/>
  <c r="AF92" i="21"/>
  <c r="AE92" i="21"/>
  <c r="AD92" i="21"/>
  <c r="AC92" i="21"/>
  <c r="AB92" i="21"/>
  <c r="AA92" i="21"/>
  <c r="Z92" i="21"/>
  <c r="Y92" i="21"/>
  <c r="X92" i="21"/>
  <c r="W92" i="21"/>
  <c r="V92" i="21"/>
  <c r="U92" i="21"/>
  <c r="T92" i="21"/>
  <c r="S92" i="21"/>
  <c r="L92" i="21"/>
  <c r="D92" i="21"/>
  <c r="C92" i="21"/>
  <c r="B92" i="21"/>
  <c r="AS91" i="21"/>
  <c r="AR91" i="21"/>
  <c r="AQ91" i="21"/>
  <c r="AK91" i="21"/>
  <c r="AJ91" i="21"/>
  <c r="AI91" i="21"/>
  <c r="AH91" i="21"/>
  <c r="AG91" i="21"/>
  <c r="AF91" i="21"/>
  <c r="AE91" i="21"/>
  <c r="AD91" i="21"/>
  <c r="AC91" i="21"/>
  <c r="AB91" i="21"/>
  <c r="AA91" i="21"/>
  <c r="Z91" i="21"/>
  <c r="Y91" i="21"/>
  <c r="X91" i="21"/>
  <c r="W91" i="21"/>
  <c r="V91" i="21"/>
  <c r="U91" i="21"/>
  <c r="T91" i="21"/>
  <c r="S91" i="21"/>
  <c r="L91" i="21"/>
  <c r="D91" i="21"/>
  <c r="C91" i="21"/>
  <c r="B91" i="21"/>
  <c r="AS90" i="21"/>
  <c r="AR90" i="21"/>
  <c r="AQ90" i="21"/>
  <c r="AK90" i="21"/>
  <c r="AJ90" i="21"/>
  <c r="AI90" i="21"/>
  <c r="AH90" i="21"/>
  <c r="AG90" i="21"/>
  <c r="AF90" i="21"/>
  <c r="AE90" i="21"/>
  <c r="AD90" i="21"/>
  <c r="AC90" i="21"/>
  <c r="AB90" i="21"/>
  <c r="AA90" i="21"/>
  <c r="Z90" i="21"/>
  <c r="Y90" i="21"/>
  <c r="X90" i="21"/>
  <c r="W90" i="21"/>
  <c r="V90" i="21"/>
  <c r="U90" i="21"/>
  <c r="T90" i="21"/>
  <c r="S90" i="21"/>
  <c r="L90" i="21"/>
  <c r="D90" i="21"/>
  <c r="C90" i="21"/>
  <c r="B90" i="21"/>
  <c r="AS89" i="21"/>
  <c r="AR89" i="21"/>
  <c r="AQ89" i="21"/>
  <c r="AK89" i="21"/>
  <c r="AJ89" i="21"/>
  <c r="AI89" i="21"/>
  <c r="AH89" i="21"/>
  <c r="AG89" i="21"/>
  <c r="AF89" i="21"/>
  <c r="AE89" i="21"/>
  <c r="AD89" i="21"/>
  <c r="AC89" i="21"/>
  <c r="AB89" i="21"/>
  <c r="AA89" i="21"/>
  <c r="Z89" i="21"/>
  <c r="Y89" i="21"/>
  <c r="X89" i="21"/>
  <c r="W89" i="21"/>
  <c r="V89" i="21"/>
  <c r="U89" i="21"/>
  <c r="T89" i="21"/>
  <c r="S89" i="21"/>
  <c r="L89" i="21"/>
  <c r="D89" i="21"/>
  <c r="C89" i="21"/>
  <c r="B89" i="21"/>
  <c r="AS88" i="21"/>
  <c r="AR88" i="21"/>
  <c r="AQ88" i="21"/>
  <c r="AK88" i="21"/>
  <c r="AJ88" i="21"/>
  <c r="AI88" i="21"/>
  <c r="AH88" i="21"/>
  <c r="AG88" i="21"/>
  <c r="AF88" i="21"/>
  <c r="AE88" i="21"/>
  <c r="AD88" i="21"/>
  <c r="AC88" i="21"/>
  <c r="AB88" i="21"/>
  <c r="AA88" i="21"/>
  <c r="Z88" i="21"/>
  <c r="Y88" i="21"/>
  <c r="X88" i="21"/>
  <c r="W88" i="21"/>
  <c r="V88" i="21"/>
  <c r="U88" i="21"/>
  <c r="T88" i="21"/>
  <c r="S88" i="21"/>
  <c r="L88" i="21"/>
  <c r="D88" i="21"/>
  <c r="C88" i="21"/>
  <c r="B88" i="21"/>
  <c r="AS87" i="21"/>
  <c r="AR87" i="21"/>
  <c r="AQ87" i="21"/>
  <c r="AK87" i="21"/>
  <c r="AJ87" i="21"/>
  <c r="AI87" i="21"/>
  <c r="AH87" i="21"/>
  <c r="AG87" i="21"/>
  <c r="AF87" i="21"/>
  <c r="AE87" i="21"/>
  <c r="AD87" i="21"/>
  <c r="AC87" i="21"/>
  <c r="AB87" i="21"/>
  <c r="AA87" i="21"/>
  <c r="Z87" i="21"/>
  <c r="Y87" i="21"/>
  <c r="X87" i="21"/>
  <c r="W87" i="21"/>
  <c r="V87" i="21"/>
  <c r="U87" i="21"/>
  <c r="T87" i="21"/>
  <c r="S87" i="21"/>
  <c r="L87" i="21"/>
  <c r="D87" i="21"/>
  <c r="C87" i="21"/>
  <c r="B87" i="21"/>
  <c r="AS86" i="21"/>
  <c r="AR86" i="21"/>
  <c r="AQ86" i="21"/>
  <c r="AK86" i="21"/>
  <c r="AJ86" i="21"/>
  <c r="AI86" i="21"/>
  <c r="AH86" i="21"/>
  <c r="AG86" i="21"/>
  <c r="AF86" i="21"/>
  <c r="AE86" i="21"/>
  <c r="AD86" i="21"/>
  <c r="AC86" i="21"/>
  <c r="AB86" i="21"/>
  <c r="AA86" i="21"/>
  <c r="Z86" i="21"/>
  <c r="Y86" i="21"/>
  <c r="X86" i="21"/>
  <c r="W86" i="21"/>
  <c r="V86" i="21"/>
  <c r="U86" i="21"/>
  <c r="T86" i="21"/>
  <c r="S86" i="21"/>
  <c r="L86" i="21"/>
  <c r="D86" i="21"/>
  <c r="C86" i="21"/>
  <c r="B86" i="21"/>
  <c r="AK82" i="21"/>
  <c r="AJ82" i="21"/>
  <c r="AI82" i="21"/>
  <c r="AH82" i="21"/>
  <c r="AG82" i="21"/>
  <c r="AF82" i="21"/>
  <c r="AE82" i="21"/>
  <c r="Y82" i="21"/>
  <c r="S82" i="21"/>
  <c r="O82" i="21"/>
  <c r="D82" i="21"/>
  <c r="C82" i="21"/>
  <c r="B82" i="21"/>
  <c r="A82" i="21"/>
  <c r="A80" i="21"/>
  <c r="A79" i="21"/>
  <c r="B78" i="21"/>
  <c r="AS71" i="21"/>
  <c r="AR71" i="21"/>
  <c r="AQ71" i="21"/>
  <c r="AK71" i="21"/>
  <c r="AJ71" i="21"/>
  <c r="AI71" i="21"/>
  <c r="AH71" i="21"/>
  <c r="AG71" i="21"/>
  <c r="AF71" i="21"/>
  <c r="AE71" i="21"/>
  <c r="AD71" i="21"/>
  <c r="AC71" i="21"/>
  <c r="AB71" i="21"/>
  <c r="AA71" i="21"/>
  <c r="Z71" i="21"/>
  <c r="Y71" i="21"/>
  <c r="X71" i="21"/>
  <c r="W71" i="21"/>
  <c r="V71" i="21"/>
  <c r="U71" i="21"/>
  <c r="T71" i="21"/>
  <c r="S71" i="21"/>
  <c r="L71" i="21"/>
  <c r="D71" i="21"/>
  <c r="C71" i="21"/>
  <c r="B71" i="21"/>
  <c r="AS70" i="21"/>
  <c r="AR70" i="21"/>
  <c r="AQ70" i="21"/>
  <c r="AK70" i="21"/>
  <c r="AJ70" i="21"/>
  <c r="AI70" i="21"/>
  <c r="AH70" i="21"/>
  <c r="AG70" i="21"/>
  <c r="AF70" i="21"/>
  <c r="AE70" i="21"/>
  <c r="AD70" i="21"/>
  <c r="AC70" i="21"/>
  <c r="AB70" i="21"/>
  <c r="AA70" i="21"/>
  <c r="Z70" i="21"/>
  <c r="Y70" i="21"/>
  <c r="X70" i="21"/>
  <c r="W70" i="21"/>
  <c r="V70" i="21"/>
  <c r="U70" i="21"/>
  <c r="T70" i="21"/>
  <c r="S70" i="21"/>
  <c r="L70" i="21"/>
  <c r="D70" i="21"/>
  <c r="C70" i="21"/>
  <c r="B70" i="21"/>
  <c r="AS69" i="21"/>
  <c r="AR69" i="21"/>
  <c r="AQ69" i="21"/>
  <c r="AK69" i="21"/>
  <c r="AJ69" i="21"/>
  <c r="AI69" i="21"/>
  <c r="AH69" i="21"/>
  <c r="AG69" i="21"/>
  <c r="AF69" i="21"/>
  <c r="AE69" i="21"/>
  <c r="AD69" i="21"/>
  <c r="AC69" i="21"/>
  <c r="AB69" i="21"/>
  <c r="AA69" i="21"/>
  <c r="Z69" i="21"/>
  <c r="Y69" i="21"/>
  <c r="X69" i="21"/>
  <c r="W69" i="21"/>
  <c r="V69" i="21"/>
  <c r="U69" i="21"/>
  <c r="T69" i="21"/>
  <c r="S69" i="21"/>
  <c r="L69" i="21"/>
  <c r="D69" i="21"/>
  <c r="C69" i="21"/>
  <c r="B69" i="21"/>
  <c r="AS68" i="21"/>
  <c r="AR68" i="21"/>
  <c r="AQ68" i="21"/>
  <c r="AK68" i="21"/>
  <c r="AJ68" i="21"/>
  <c r="AI68" i="21"/>
  <c r="AH68" i="21"/>
  <c r="AG68" i="21"/>
  <c r="AF68" i="21"/>
  <c r="AE68" i="21"/>
  <c r="AD68" i="21"/>
  <c r="AC68" i="21"/>
  <c r="AB68" i="21"/>
  <c r="AA68" i="21"/>
  <c r="Z68" i="21"/>
  <c r="Y68" i="21"/>
  <c r="X68" i="21"/>
  <c r="W68" i="21"/>
  <c r="V68" i="21"/>
  <c r="U68" i="21"/>
  <c r="T68" i="21"/>
  <c r="S68" i="21"/>
  <c r="L68" i="21"/>
  <c r="D68" i="21"/>
  <c r="C68" i="21"/>
  <c r="B68" i="21"/>
  <c r="AS67" i="21"/>
  <c r="AR67" i="21"/>
  <c r="AQ67" i="21"/>
  <c r="AK67" i="21"/>
  <c r="AJ67" i="21"/>
  <c r="AI67" i="21"/>
  <c r="AH67" i="21"/>
  <c r="AG67" i="21"/>
  <c r="AF67" i="21"/>
  <c r="AE67" i="21"/>
  <c r="AD67" i="21"/>
  <c r="AC67" i="21"/>
  <c r="AB67" i="21"/>
  <c r="AA67" i="21"/>
  <c r="Z67" i="21"/>
  <c r="Y67" i="21"/>
  <c r="X67" i="21"/>
  <c r="W67" i="21"/>
  <c r="V67" i="21"/>
  <c r="U67" i="21"/>
  <c r="T67" i="21"/>
  <c r="S67" i="21"/>
  <c r="L67" i="21"/>
  <c r="D67" i="21"/>
  <c r="C67" i="21"/>
  <c r="B67" i="21"/>
  <c r="AS66" i="21"/>
  <c r="AR66" i="21"/>
  <c r="AQ66" i="21"/>
  <c r="AK66" i="21"/>
  <c r="AJ66" i="21"/>
  <c r="AI66" i="21"/>
  <c r="AH66" i="21"/>
  <c r="AG66" i="21"/>
  <c r="AF66" i="21"/>
  <c r="AE66" i="21"/>
  <c r="AD66" i="21"/>
  <c r="AC66" i="21"/>
  <c r="AB66" i="21"/>
  <c r="AA66" i="21"/>
  <c r="Z66" i="21"/>
  <c r="Y66" i="21"/>
  <c r="X66" i="21"/>
  <c r="W66" i="21"/>
  <c r="V66" i="21"/>
  <c r="U66" i="21"/>
  <c r="T66" i="21"/>
  <c r="S66" i="21"/>
  <c r="L66" i="21"/>
  <c r="D66" i="21"/>
  <c r="C66" i="21"/>
  <c r="B66" i="21"/>
  <c r="AS65" i="21"/>
  <c r="AR65" i="21"/>
  <c r="AQ65" i="21"/>
  <c r="AK65" i="21"/>
  <c r="AJ65" i="21"/>
  <c r="AI65" i="21"/>
  <c r="AH65" i="21"/>
  <c r="AG65" i="21"/>
  <c r="AF65" i="21"/>
  <c r="AE65" i="21"/>
  <c r="AD65" i="21"/>
  <c r="AC65" i="21"/>
  <c r="AB65" i="21"/>
  <c r="AA65" i="21"/>
  <c r="Z65" i="21"/>
  <c r="Y65" i="21"/>
  <c r="X65" i="21"/>
  <c r="W65" i="21"/>
  <c r="V65" i="21"/>
  <c r="U65" i="21"/>
  <c r="T65" i="21"/>
  <c r="S65" i="21"/>
  <c r="L65" i="21"/>
  <c r="D65" i="21"/>
  <c r="C65" i="21"/>
  <c r="B65" i="21"/>
  <c r="AS64" i="21"/>
  <c r="AR64" i="21"/>
  <c r="AQ64" i="21"/>
  <c r="AK64" i="21"/>
  <c r="AJ64" i="21"/>
  <c r="AI64" i="21"/>
  <c r="AH64" i="21"/>
  <c r="AG64" i="21"/>
  <c r="AF64" i="21"/>
  <c r="AE64" i="21"/>
  <c r="AD64" i="21"/>
  <c r="AC64" i="21"/>
  <c r="AB64" i="21"/>
  <c r="AA64" i="21"/>
  <c r="Z64" i="21"/>
  <c r="Y64" i="21"/>
  <c r="X64" i="21"/>
  <c r="W64" i="21"/>
  <c r="V64" i="21"/>
  <c r="U64" i="21"/>
  <c r="T64" i="21"/>
  <c r="S64" i="21"/>
  <c r="L64" i="21"/>
  <c r="D64" i="21"/>
  <c r="C64" i="21"/>
  <c r="B64" i="21"/>
  <c r="AS63" i="21"/>
  <c r="AR63" i="21"/>
  <c r="AQ63" i="21"/>
  <c r="AK63" i="21"/>
  <c r="AJ63" i="21"/>
  <c r="AI63" i="21"/>
  <c r="AH63" i="21"/>
  <c r="AG63" i="21"/>
  <c r="AF63" i="21"/>
  <c r="AE63" i="21"/>
  <c r="AD63" i="21"/>
  <c r="AC63" i="21"/>
  <c r="AB63" i="21"/>
  <c r="AA63" i="21"/>
  <c r="Z63" i="21"/>
  <c r="Y63" i="21"/>
  <c r="X63" i="21"/>
  <c r="W63" i="21"/>
  <c r="V63" i="21"/>
  <c r="U63" i="21"/>
  <c r="T63" i="21"/>
  <c r="S63" i="21"/>
  <c r="L63" i="21"/>
  <c r="D63" i="21"/>
  <c r="C63" i="21"/>
  <c r="B63" i="21"/>
  <c r="AS62" i="21"/>
  <c r="AR62" i="21"/>
  <c r="AQ62" i="21"/>
  <c r="AK62" i="21"/>
  <c r="AJ62" i="21"/>
  <c r="AI62" i="21"/>
  <c r="AH62" i="21"/>
  <c r="AG62" i="21"/>
  <c r="AF62" i="21"/>
  <c r="AE62" i="21"/>
  <c r="AD62" i="21"/>
  <c r="AC62" i="21"/>
  <c r="AB62" i="21"/>
  <c r="AA62" i="21"/>
  <c r="Z62" i="21"/>
  <c r="Y62" i="21"/>
  <c r="X62" i="21"/>
  <c r="W62" i="21"/>
  <c r="V62" i="21"/>
  <c r="U62" i="21"/>
  <c r="T62" i="21"/>
  <c r="S62" i="21"/>
  <c r="L62" i="21"/>
  <c r="D62" i="21"/>
  <c r="C62" i="21"/>
  <c r="B62" i="21"/>
  <c r="AS61" i="21"/>
  <c r="AR61" i="21"/>
  <c r="AQ61" i="21"/>
  <c r="AK61" i="21"/>
  <c r="AJ61" i="21"/>
  <c r="AI61" i="21"/>
  <c r="AH61" i="21"/>
  <c r="AG61" i="21"/>
  <c r="AF61" i="21"/>
  <c r="AE61" i="21"/>
  <c r="AD61" i="21"/>
  <c r="AC61" i="21"/>
  <c r="AB61" i="21"/>
  <c r="AA61" i="21"/>
  <c r="Z61" i="21"/>
  <c r="Y61" i="21"/>
  <c r="X61" i="21"/>
  <c r="W61" i="21"/>
  <c r="V61" i="21"/>
  <c r="U61" i="21"/>
  <c r="T61" i="21"/>
  <c r="S61" i="21"/>
  <c r="L61" i="21"/>
  <c r="D61" i="21"/>
  <c r="C61" i="21"/>
  <c r="B61" i="21"/>
  <c r="AS60" i="21"/>
  <c r="AR60" i="21"/>
  <c r="AQ60" i="21"/>
  <c r="AK60" i="21"/>
  <c r="AJ60" i="21"/>
  <c r="AI60" i="21"/>
  <c r="AH60" i="21"/>
  <c r="AG60" i="21"/>
  <c r="AF60" i="21"/>
  <c r="AE60" i="21"/>
  <c r="AD60" i="21"/>
  <c r="AC60" i="21"/>
  <c r="AB60" i="21"/>
  <c r="AA60" i="21"/>
  <c r="Z60" i="21"/>
  <c r="Y60" i="21"/>
  <c r="X60" i="21"/>
  <c r="W60" i="21"/>
  <c r="V60" i="21"/>
  <c r="U60" i="21"/>
  <c r="T60" i="21"/>
  <c r="S60" i="21"/>
  <c r="L60" i="21"/>
  <c r="D60" i="21"/>
  <c r="C60" i="21"/>
  <c r="B60" i="21"/>
  <c r="AK56" i="21"/>
  <c r="AJ56" i="21"/>
  <c r="AI56" i="21"/>
  <c r="AH56" i="21"/>
  <c r="AG56" i="21"/>
  <c r="AF56" i="21"/>
  <c r="AE56" i="21"/>
  <c r="Y56" i="21"/>
  <c r="S56" i="21"/>
  <c r="O56" i="21"/>
  <c r="D56" i="21"/>
  <c r="C56" i="21"/>
  <c r="B56" i="21"/>
  <c r="A56" i="21"/>
  <c r="A54" i="21"/>
  <c r="A53" i="21"/>
  <c r="B52" i="21"/>
  <c r="AS45" i="21"/>
  <c r="AR45" i="21"/>
  <c r="AQ45" i="21"/>
  <c r="AK45" i="21"/>
  <c r="AJ45" i="21"/>
  <c r="AI45" i="21"/>
  <c r="AH45" i="21"/>
  <c r="AG45" i="21"/>
  <c r="AF45" i="21"/>
  <c r="AE45" i="21"/>
  <c r="AD45" i="21"/>
  <c r="AC45" i="21"/>
  <c r="AB45" i="21"/>
  <c r="AA45" i="21"/>
  <c r="Z45" i="21"/>
  <c r="Y45" i="21"/>
  <c r="X45" i="21"/>
  <c r="W45" i="21"/>
  <c r="V45" i="21"/>
  <c r="U45" i="21"/>
  <c r="T45" i="21"/>
  <c r="S45" i="21"/>
  <c r="L45" i="21"/>
  <c r="D45" i="21"/>
  <c r="C45" i="21"/>
  <c r="B45" i="21"/>
  <c r="AS44" i="21"/>
  <c r="AR44" i="21"/>
  <c r="AQ44" i="21"/>
  <c r="AK44" i="21"/>
  <c r="AJ44" i="21"/>
  <c r="AI44" i="21"/>
  <c r="AH44" i="21"/>
  <c r="AG44" i="21"/>
  <c r="AF44" i="21"/>
  <c r="AE44" i="21"/>
  <c r="AD44" i="21"/>
  <c r="AC44" i="21"/>
  <c r="AB44" i="21"/>
  <c r="AA44" i="21"/>
  <c r="Z44" i="21"/>
  <c r="Y44" i="21"/>
  <c r="X44" i="21"/>
  <c r="W44" i="21"/>
  <c r="V44" i="21"/>
  <c r="U44" i="21"/>
  <c r="T44" i="21"/>
  <c r="S44" i="21"/>
  <c r="L44" i="21"/>
  <c r="D44" i="21"/>
  <c r="C44" i="21"/>
  <c r="B44" i="21"/>
  <c r="AS43" i="21"/>
  <c r="AR43" i="21"/>
  <c r="AQ43" i="21"/>
  <c r="AK43" i="21"/>
  <c r="AJ43" i="21"/>
  <c r="AI43" i="21"/>
  <c r="AH43" i="21"/>
  <c r="AG43" i="21"/>
  <c r="AF43" i="21"/>
  <c r="AE43" i="21"/>
  <c r="AD43" i="21"/>
  <c r="AC43" i="21"/>
  <c r="AB43" i="21"/>
  <c r="AA43" i="21"/>
  <c r="Z43" i="21"/>
  <c r="Y43" i="21"/>
  <c r="X43" i="21"/>
  <c r="W43" i="21"/>
  <c r="V43" i="21"/>
  <c r="U43" i="21"/>
  <c r="T43" i="21"/>
  <c r="S43" i="21"/>
  <c r="L43" i="21"/>
  <c r="D43" i="21"/>
  <c r="C43" i="21"/>
  <c r="B43" i="21"/>
  <c r="AS42" i="21"/>
  <c r="AR42" i="21"/>
  <c r="AQ42" i="21"/>
  <c r="AK42" i="21"/>
  <c r="AJ42" i="21"/>
  <c r="AI42" i="21"/>
  <c r="AH42" i="21"/>
  <c r="AG42" i="21"/>
  <c r="AF42" i="21"/>
  <c r="AE42" i="21"/>
  <c r="AD42" i="21"/>
  <c r="AC42" i="21"/>
  <c r="AB42" i="21"/>
  <c r="AA42" i="21"/>
  <c r="Z42" i="21"/>
  <c r="Y42" i="21"/>
  <c r="X42" i="21"/>
  <c r="W42" i="21"/>
  <c r="V42" i="21"/>
  <c r="U42" i="21"/>
  <c r="T42" i="21"/>
  <c r="S42" i="21"/>
  <c r="L42" i="21"/>
  <c r="D42" i="21"/>
  <c r="C42" i="21"/>
  <c r="B42" i="21"/>
  <c r="AS41" i="21"/>
  <c r="AR41" i="21"/>
  <c r="AQ41" i="21"/>
  <c r="AK41" i="21"/>
  <c r="AJ41" i="21"/>
  <c r="AI41" i="21"/>
  <c r="AH41" i="21"/>
  <c r="AG41" i="21"/>
  <c r="AF41" i="21"/>
  <c r="AE41" i="21"/>
  <c r="AD41" i="21"/>
  <c r="AC41" i="21"/>
  <c r="AB41" i="21"/>
  <c r="AA41" i="21"/>
  <c r="Z41" i="21"/>
  <c r="Y41" i="21"/>
  <c r="X41" i="21"/>
  <c r="W41" i="21"/>
  <c r="V41" i="21"/>
  <c r="U41" i="21"/>
  <c r="T41" i="21"/>
  <c r="S41" i="21"/>
  <c r="L41" i="21"/>
  <c r="D41" i="21"/>
  <c r="C41" i="21"/>
  <c r="B41" i="21"/>
  <c r="AS40" i="21"/>
  <c r="AR40" i="21"/>
  <c r="AQ40" i="21"/>
  <c r="AK40" i="21"/>
  <c r="AJ40" i="21"/>
  <c r="AI40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L40" i="21"/>
  <c r="D40" i="21"/>
  <c r="C40" i="21"/>
  <c r="B40" i="21"/>
  <c r="AS39" i="21"/>
  <c r="AR39" i="21"/>
  <c r="AQ39" i="21"/>
  <c r="AK39" i="21"/>
  <c r="AJ39" i="21"/>
  <c r="AI39" i="21"/>
  <c r="AH39" i="21"/>
  <c r="AG39" i="21"/>
  <c r="AF39" i="21"/>
  <c r="AE39" i="21"/>
  <c r="AD39" i="21"/>
  <c r="AC39" i="21"/>
  <c r="AB39" i="21"/>
  <c r="AA39" i="21"/>
  <c r="Z39" i="21"/>
  <c r="Y39" i="21"/>
  <c r="X39" i="21"/>
  <c r="W39" i="21"/>
  <c r="V39" i="21"/>
  <c r="U39" i="21"/>
  <c r="T39" i="21"/>
  <c r="S39" i="21"/>
  <c r="L39" i="21"/>
  <c r="D39" i="21"/>
  <c r="C39" i="21"/>
  <c r="B39" i="21"/>
  <c r="AS38" i="21"/>
  <c r="AR38" i="21"/>
  <c r="AQ38" i="21"/>
  <c r="AK38" i="21"/>
  <c r="AJ38" i="21"/>
  <c r="AI38" i="21"/>
  <c r="AH38" i="2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L38" i="21"/>
  <c r="D38" i="21"/>
  <c r="C38" i="21"/>
  <c r="B38" i="21"/>
  <c r="AS37" i="21"/>
  <c r="AR37" i="21"/>
  <c r="AQ37" i="21"/>
  <c r="AK37" i="21"/>
  <c r="AJ37" i="21"/>
  <c r="AI37" i="21"/>
  <c r="AH37" i="21"/>
  <c r="AG37" i="21"/>
  <c r="AF37" i="21"/>
  <c r="AE37" i="21"/>
  <c r="AD37" i="21"/>
  <c r="AC37" i="21"/>
  <c r="AB37" i="21"/>
  <c r="AA37" i="21"/>
  <c r="Z37" i="21"/>
  <c r="Y37" i="21"/>
  <c r="X37" i="21"/>
  <c r="W37" i="21"/>
  <c r="V37" i="21"/>
  <c r="U37" i="21"/>
  <c r="T37" i="21"/>
  <c r="S37" i="21"/>
  <c r="L37" i="21"/>
  <c r="D37" i="21"/>
  <c r="C37" i="21"/>
  <c r="B37" i="21"/>
  <c r="AS36" i="21"/>
  <c r="AR36" i="21"/>
  <c r="AQ36" i="21"/>
  <c r="AK36" i="21"/>
  <c r="AJ36" i="21"/>
  <c r="AI36" i="21"/>
  <c r="AH36" i="21"/>
  <c r="AG36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L36" i="21"/>
  <c r="D36" i="21"/>
  <c r="C36" i="21"/>
  <c r="B36" i="21"/>
  <c r="AS35" i="21"/>
  <c r="AR35" i="21"/>
  <c r="AQ35" i="21"/>
  <c r="AK35" i="21"/>
  <c r="AJ35" i="21"/>
  <c r="AI35" i="21"/>
  <c r="AH35" i="21"/>
  <c r="AG35" i="21"/>
  <c r="AF35" i="21"/>
  <c r="AE35" i="21"/>
  <c r="AD35" i="21"/>
  <c r="AC35" i="21"/>
  <c r="AB35" i="21"/>
  <c r="AA35" i="21"/>
  <c r="Z35" i="21"/>
  <c r="Y35" i="21"/>
  <c r="X35" i="21"/>
  <c r="W35" i="21"/>
  <c r="V35" i="21"/>
  <c r="U35" i="21"/>
  <c r="T35" i="21"/>
  <c r="S35" i="21"/>
  <c r="L35" i="21"/>
  <c r="D35" i="21"/>
  <c r="C35" i="21"/>
  <c r="B35" i="21"/>
  <c r="AS34" i="21"/>
  <c r="AR34" i="21"/>
  <c r="AQ34" i="21"/>
  <c r="AK34" i="21"/>
  <c r="AJ34" i="21"/>
  <c r="AI34" i="21"/>
  <c r="AH34" i="21"/>
  <c r="AG34" i="21"/>
  <c r="AF34" i="21"/>
  <c r="AE34" i="21"/>
  <c r="AD34" i="21"/>
  <c r="AC34" i="21"/>
  <c r="AB34" i="21"/>
  <c r="AA34" i="21"/>
  <c r="Z34" i="21"/>
  <c r="Y34" i="21"/>
  <c r="X34" i="21"/>
  <c r="W34" i="21"/>
  <c r="V34" i="21"/>
  <c r="U34" i="21"/>
  <c r="T34" i="21"/>
  <c r="S34" i="21"/>
  <c r="L34" i="21"/>
  <c r="D34" i="21"/>
  <c r="C34" i="21"/>
  <c r="B34" i="21"/>
  <c r="AK30" i="21"/>
  <c r="AJ30" i="21"/>
  <c r="AI30" i="21"/>
  <c r="AH30" i="21"/>
  <c r="AG30" i="21"/>
  <c r="AF30" i="21"/>
  <c r="AE30" i="21"/>
  <c r="Y30" i="21"/>
  <c r="S30" i="21"/>
  <c r="O30" i="21"/>
  <c r="D30" i="21"/>
  <c r="C30" i="21"/>
  <c r="B30" i="21"/>
  <c r="A30" i="21"/>
  <c r="A28" i="21"/>
  <c r="A27" i="21"/>
  <c r="B26" i="21"/>
  <c r="AS19" i="21"/>
  <c r="AR19" i="21"/>
  <c r="AQ19" i="21"/>
  <c r="AK19" i="21"/>
  <c r="AJ19" i="21"/>
  <c r="AI19" i="21"/>
  <c r="AH19" i="21"/>
  <c r="AG19" i="21"/>
  <c r="AF19" i="21"/>
  <c r="AE19" i="21"/>
  <c r="AD19" i="21"/>
  <c r="AC19" i="21"/>
  <c r="AB19" i="21"/>
  <c r="AA19" i="21"/>
  <c r="Z19" i="21"/>
  <c r="Y19" i="21"/>
  <c r="X19" i="21"/>
  <c r="W19" i="21"/>
  <c r="V19" i="21"/>
  <c r="U19" i="21"/>
  <c r="T19" i="21"/>
  <c r="S19" i="21"/>
  <c r="L19" i="21"/>
  <c r="D19" i="21"/>
  <c r="C19" i="21"/>
  <c r="B19" i="21"/>
  <c r="AS18" i="21"/>
  <c r="AR18" i="21"/>
  <c r="AQ18" i="21"/>
  <c r="AK18" i="21"/>
  <c r="AJ18" i="21"/>
  <c r="AI18" i="21"/>
  <c r="AH18" i="21"/>
  <c r="AG18" i="21"/>
  <c r="AF18" i="21"/>
  <c r="AE18" i="21"/>
  <c r="AD18" i="21"/>
  <c r="AC18" i="21"/>
  <c r="AB18" i="21"/>
  <c r="AA18" i="21"/>
  <c r="Z18" i="21"/>
  <c r="Y18" i="21"/>
  <c r="X18" i="21"/>
  <c r="W18" i="21"/>
  <c r="V18" i="21"/>
  <c r="U18" i="21"/>
  <c r="T18" i="21"/>
  <c r="S18" i="21"/>
  <c r="L18" i="21"/>
  <c r="D18" i="21"/>
  <c r="C18" i="21"/>
  <c r="B18" i="21"/>
  <c r="AS17" i="21"/>
  <c r="AR17" i="21"/>
  <c r="AQ17" i="21"/>
  <c r="AK17" i="21"/>
  <c r="AJ17" i="21"/>
  <c r="AI17" i="21"/>
  <c r="AH17" i="21"/>
  <c r="AG17" i="21"/>
  <c r="AF17" i="21"/>
  <c r="AE17" i="21"/>
  <c r="AD17" i="21"/>
  <c r="AC17" i="21"/>
  <c r="AB17" i="21"/>
  <c r="AA17" i="21"/>
  <c r="Z17" i="21"/>
  <c r="Y17" i="21"/>
  <c r="X17" i="21"/>
  <c r="W17" i="21"/>
  <c r="V17" i="21"/>
  <c r="U17" i="21"/>
  <c r="T17" i="21"/>
  <c r="S17" i="21"/>
  <c r="L17" i="21"/>
  <c r="D17" i="21"/>
  <c r="C17" i="21"/>
  <c r="B17" i="21"/>
  <c r="AS16" i="21"/>
  <c r="AR16" i="21"/>
  <c r="AQ16" i="21"/>
  <c r="AK16" i="21"/>
  <c r="AJ16" i="21"/>
  <c r="AI16" i="21"/>
  <c r="AH16" i="21"/>
  <c r="AG16" i="21"/>
  <c r="AF16" i="21"/>
  <c r="AE16" i="21"/>
  <c r="AD16" i="21"/>
  <c r="AC16" i="21"/>
  <c r="AB16" i="21"/>
  <c r="AA16" i="21"/>
  <c r="Z16" i="21"/>
  <c r="Y16" i="21"/>
  <c r="X16" i="21"/>
  <c r="W16" i="21"/>
  <c r="V16" i="21"/>
  <c r="U16" i="21"/>
  <c r="T16" i="21"/>
  <c r="S16" i="21"/>
  <c r="L16" i="21"/>
  <c r="D16" i="21"/>
  <c r="C16" i="21"/>
  <c r="B16" i="21"/>
  <c r="AS15" i="21"/>
  <c r="AR15" i="21"/>
  <c r="AQ15" i="21"/>
  <c r="AK15" i="21"/>
  <c r="AJ15" i="21"/>
  <c r="AI15" i="21"/>
  <c r="AH15" i="21"/>
  <c r="AG15" i="21"/>
  <c r="AF15" i="21"/>
  <c r="AE15" i="21"/>
  <c r="AD15" i="21"/>
  <c r="AC15" i="21"/>
  <c r="AB15" i="21"/>
  <c r="AA15" i="21"/>
  <c r="Z15" i="21"/>
  <c r="Y15" i="21"/>
  <c r="X15" i="21"/>
  <c r="W15" i="21"/>
  <c r="V15" i="21"/>
  <c r="U15" i="21"/>
  <c r="T15" i="21"/>
  <c r="S15" i="21"/>
  <c r="L15" i="21"/>
  <c r="D15" i="21"/>
  <c r="C15" i="21"/>
  <c r="B15" i="21"/>
  <c r="AS14" i="21"/>
  <c r="AR14" i="21"/>
  <c r="AQ14" i="21"/>
  <c r="AK14" i="21"/>
  <c r="AJ14" i="21"/>
  <c r="AI14" i="21"/>
  <c r="AH14" i="21"/>
  <c r="AG14" i="21"/>
  <c r="AF14" i="21"/>
  <c r="AE14" i="21"/>
  <c r="AD14" i="21"/>
  <c r="AC14" i="21"/>
  <c r="AB14" i="21"/>
  <c r="AA14" i="21"/>
  <c r="Z14" i="21"/>
  <c r="Y14" i="21"/>
  <c r="X14" i="21"/>
  <c r="W14" i="21"/>
  <c r="V14" i="21"/>
  <c r="U14" i="21"/>
  <c r="T14" i="21"/>
  <c r="S14" i="21"/>
  <c r="L14" i="21"/>
  <c r="D14" i="21"/>
  <c r="C14" i="21"/>
  <c r="B14" i="21"/>
  <c r="AS13" i="21"/>
  <c r="AR13" i="21"/>
  <c r="AQ13" i="21"/>
  <c r="AK13" i="21"/>
  <c r="AJ13" i="21"/>
  <c r="AI13" i="21"/>
  <c r="AH13" i="21"/>
  <c r="AG13" i="21"/>
  <c r="AF13" i="21"/>
  <c r="AE13" i="21"/>
  <c r="AD13" i="21"/>
  <c r="AC13" i="21"/>
  <c r="AB13" i="21"/>
  <c r="AA13" i="21"/>
  <c r="Z13" i="21"/>
  <c r="Y13" i="21"/>
  <c r="X13" i="21"/>
  <c r="W13" i="21"/>
  <c r="V13" i="21"/>
  <c r="U13" i="21"/>
  <c r="T13" i="21"/>
  <c r="S13" i="21"/>
  <c r="L13" i="21"/>
  <c r="D13" i="21"/>
  <c r="C13" i="21"/>
  <c r="B13" i="21"/>
  <c r="AS12" i="21"/>
  <c r="AR12" i="21"/>
  <c r="AQ12" i="21"/>
  <c r="AK12" i="21"/>
  <c r="AJ12" i="21"/>
  <c r="AI12" i="21"/>
  <c r="AH12" i="21"/>
  <c r="AG12" i="21"/>
  <c r="AF12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L12" i="21"/>
  <c r="D12" i="21"/>
  <c r="C12" i="21"/>
  <c r="B12" i="21"/>
  <c r="AS11" i="21"/>
  <c r="AR11" i="21"/>
  <c r="AQ11" i="21"/>
  <c r="AK11" i="21"/>
  <c r="AJ11" i="21"/>
  <c r="AI11" i="21"/>
  <c r="AH11" i="21"/>
  <c r="AG11" i="21"/>
  <c r="AF11" i="21"/>
  <c r="AE11" i="21"/>
  <c r="AD11" i="21"/>
  <c r="AC11" i="21"/>
  <c r="AB11" i="21"/>
  <c r="AA11" i="21"/>
  <c r="Z11" i="21"/>
  <c r="Y11" i="21"/>
  <c r="X11" i="21"/>
  <c r="W11" i="21"/>
  <c r="V11" i="21"/>
  <c r="U11" i="21"/>
  <c r="T11" i="21"/>
  <c r="S11" i="21"/>
  <c r="L11" i="21"/>
  <c r="D11" i="21"/>
  <c r="C11" i="21"/>
  <c r="B11" i="21"/>
  <c r="AS10" i="21"/>
  <c r="AR10" i="21"/>
  <c r="AQ10" i="21"/>
  <c r="AK10" i="21"/>
  <c r="AJ10" i="21"/>
  <c r="AI10" i="21"/>
  <c r="AH10" i="21"/>
  <c r="AG10" i="21"/>
  <c r="AF10" i="21"/>
  <c r="AE10" i="21"/>
  <c r="AD10" i="21"/>
  <c r="AC10" i="21"/>
  <c r="AB10" i="21"/>
  <c r="AA10" i="21"/>
  <c r="Z10" i="21"/>
  <c r="Y10" i="21"/>
  <c r="X10" i="21"/>
  <c r="W10" i="21"/>
  <c r="V10" i="21"/>
  <c r="U10" i="21"/>
  <c r="T10" i="21"/>
  <c r="S10" i="21"/>
  <c r="L10" i="21"/>
  <c r="D10" i="21"/>
  <c r="C10" i="21"/>
  <c r="B10" i="21"/>
  <c r="AS9" i="21"/>
  <c r="AR9" i="21"/>
  <c r="AQ9" i="21"/>
  <c r="AK9" i="21"/>
  <c r="AJ9" i="21"/>
  <c r="AI9" i="21"/>
  <c r="AH9" i="21"/>
  <c r="AG9" i="21"/>
  <c r="AF9" i="21"/>
  <c r="AE9" i="21"/>
  <c r="AD9" i="21"/>
  <c r="AC9" i="21"/>
  <c r="AB9" i="21"/>
  <c r="AA9" i="21"/>
  <c r="Z9" i="21"/>
  <c r="Y9" i="21"/>
  <c r="X9" i="21"/>
  <c r="W9" i="21"/>
  <c r="V9" i="21"/>
  <c r="U9" i="21"/>
  <c r="T9" i="21"/>
  <c r="S9" i="21"/>
  <c r="L9" i="21"/>
  <c r="D9" i="21"/>
  <c r="C9" i="21"/>
  <c r="B9" i="21"/>
  <c r="AS8" i="21"/>
  <c r="AR8" i="21"/>
  <c r="AQ8" i="21"/>
  <c r="AK8" i="21"/>
  <c r="AJ8" i="21"/>
  <c r="AI8" i="21"/>
  <c r="AH8" i="21"/>
  <c r="AG8" i="21"/>
  <c r="AF8" i="21"/>
  <c r="AE8" i="21"/>
  <c r="AD8" i="21"/>
  <c r="AC8" i="21"/>
  <c r="AB8" i="21"/>
  <c r="AA8" i="21"/>
  <c r="Z8" i="21"/>
  <c r="Y8" i="21"/>
  <c r="X8" i="21"/>
  <c r="W8" i="21"/>
  <c r="V8" i="21"/>
  <c r="U8" i="21"/>
  <c r="T8" i="21"/>
  <c r="S8" i="21"/>
  <c r="L8" i="21"/>
  <c r="D8" i="21"/>
  <c r="C8" i="21"/>
  <c r="B8" i="21"/>
  <c r="AK4" i="21"/>
  <c r="AJ4" i="21"/>
  <c r="AI4" i="21"/>
  <c r="AH4" i="21"/>
  <c r="AG4" i="21"/>
  <c r="AF4" i="21"/>
  <c r="AE4" i="21"/>
  <c r="Y4" i="21"/>
  <c r="S4" i="21"/>
  <c r="O4" i="21"/>
  <c r="D4" i="21"/>
  <c r="C4" i="21"/>
  <c r="B4" i="21"/>
  <c r="A4" i="21"/>
  <c r="B182" i="20"/>
  <c r="AS175" i="20"/>
  <c r="AR175" i="20"/>
  <c r="AQ175" i="20"/>
  <c r="AK175" i="20"/>
  <c r="AJ175" i="20"/>
  <c r="AI175" i="20"/>
  <c r="AH175" i="20"/>
  <c r="AG175" i="20"/>
  <c r="AF175" i="20"/>
  <c r="AE175" i="20"/>
  <c r="AD175" i="20"/>
  <c r="AC175" i="20"/>
  <c r="AB175" i="20"/>
  <c r="AA175" i="20"/>
  <c r="Z175" i="20"/>
  <c r="Y175" i="20"/>
  <c r="X175" i="20"/>
  <c r="W175" i="20"/>
  <c r="V175" i="20"/>
  <c r="U175" i="20"/>
  <c r="T175" i="20"/>
  <c r="S175" i="20"/>
  <c r="L175" i="20"/>
  <c r="D175" i="20"/>
  <c r="C175" i="20"/>
  <c r="B175" i="20"/>
  <c r="AS174" i="20"/>
  <c r="AR174" i="20"/>
  <c r="AQ174" i="20"/>
  <c r="AK174" i="20"/>
  <c r="AJ174" i="20"/>
  <c r="AI174" i="20"/>
  <c r="AH174" i="20"/>
  <c r="AG174" i="20"/>
  <c r="AF174" i="20"/>
  <c r="AE174" i="20"/>
  <c r="AD174" i="20"/>
  <c r="AC174" i="20"/>
  <c r="AB174" i="20"/>
  <c r="AA174" i="20"/>
  <c r="Z174" i="20"/>
  <c r="Y174" i="20"/>
  <c r="X174" i="20"/>
  <c r="W174" i="20"/>
  <c r="V174" i="20"/>
  <c r="U174" i="20"/>
  <c r="T174" i="20"/>
  <c r="S174" i="20"/>
  <c r="L174" i="20"/>
  <c r="D174" i="20"/>
  <c r="C174" i="20"/>
  <c r="B174" i="20"/>
  <c r="AS173" i="20"/>
  <c r="AR173" i="20"/>
  <c r="AQ173" i="20"/>
  <c r="AK173" i="20"/>
  <c r="AJ173" i="20"/>
  <c r="AI173" i="20"/>
  <c r="AH173" i="20"/>
  <c r="AG173" i="20"/>
  <c r="AF173" i="20"/>
  <c r="AE173" i="20"/>
  <c r="AD173" i="20"/>
  <c r="AC173" i="20"/>
  <c r="AB173" i="20"/>
  <c r="AA173" i="20"/>
  <c r="Z173" i="20"/>
  <c r="Y173" i="20"/>
  <c r="X173" i="20"/>
  <c r="W173" i="20"/>
  <c r="V173" i="20"/>
  <c r="U173" i="20"/>
  <c r="T173" i="20"/>
  <c r="S173" i="20"/>
  <c r="L173" i="20"/>
  <c r="D173" i="20"/>
  <c r="C173" i="20"/>
  <c r="B173" i="20"/>
  <c r="AS172" i="20"/>
  <c r="AR172" i="20"/>
  <c r="AQ172" i="20"/>
  <c r="AK172" i="20"/>
  <c r="AJ172" i="20"/>
  <c r="AI172" i="20"/>
  <c r="AH172" i="20"/>
  <c r="AG172" i="20"/>
  <c r="AF172" i="20"/>
  <c r="AE172" i="20"/>
  <c r="AD172" i="20"/>
  <c r="AC172" i="20"/>
  <c r="AB172" i="20"/>
  <c r="AA172" i="20"/>
  <c r="Z172" i="20"/>
  <c r="Y172" i="20"/>
  <c r="X172" i="20"/>
  <c r="W172" i="20"/>
  <c r="V172" i="20"/>
  <c r="U172" i="20"/>
  <c r="T172" i="20"/>
  <c r="S172" i="20"/>
  <c r="L172" i="20"/>
  <c r="D172" i="20"/>
  <c r="C172" i="20"/>
  <c r="B172" i="20"/>
  <c r="AS171" i="20"/>
  <c r="AR171" i="20"/>
  <c r="AQ171" i="20"/>
  <c r="AK171" i="20"/>
  <c r="AJ171" i="20"/>
  <c r="AI171" i="20"/>
  <c r="AH171" i="20"/>
  <c r="AG171" i="20"/>
  <c r="AF171" i="20"/>
  <c r="AE171" i="20"/>
  <c r="AD171" i="20"/>
  <c r="AC171" i="20"/>
  <c r="AB171" i="20"/>
  <c r="AA171" i="20"/>
  <c r="Z171" i="20"/>
  <c r="Y171" i="20"/>
  <c r="X171" i="20"/>
  <c r="W171" i="20"/>
  <c r="V171" i="20"/>
  <c r="U171" i="20"/>
  <c r="T171" i="20"/>
  <c r="S171" i="20"/>
  <c r="L171" i="20"/>
  <c r="D171" i="20"/>
  <c r="C171" i="20"/>
  <c r="B171" i="20"/>
  <c r="AS170" i="20"/>
  <c r="AR170" i="20"/>
  <c r="AQ170" i="20"/>
  <c r="AK170" i="20"/>
  <c r="AJ170" i="20"/>
  <c r="AI170" i="20"/>
  <c r="AH170" i="20"/>
  <c r="AG170" i="20"/>
  <c r="AF170" i="20"/>
  <c r="AE170" i="20"/>
  <c r="AD170" i="20"/>
  <c r="AC170" i="20"/>
  <c r="AB170" i="20"/>
  <c r="AA170" i="20"/>
  <c r="Z170" i="20"/>
  <c r="Y170" i="20"/>
  <c r="X170" i="20"/>
  <c r="W170" i="20"/>
  <c r="V170" i="20"/>
  <c r="U170" i="20"/>
  <c r="T170" i="20"/>
  <c r="S170" i="20"/>
  <c r="L170" i="20"/>
  <c r="D170" i="20"/>
  <c r="C170" i="20"/>
  <c r="B170" i="20"/>
  <c r="AS169" i="20"/>
  <c r="AR169" i="20"/>
  <c r="AQ169" i="20"/>
  <c r="AK169" i="20"/>
  <c r="AJ169" i="20"/>
  <c r="AI169" i="20"/>
  <c r="AH169" i="20"/>
  <c r="AG169" i="20"/>
  <c r="AF169" i="20"/>
  <c r="AE169" i="20"/>
  <c r="AD169" i="20"/>
  <c r="AC169" i="20"/>
  <c r="AB169" i="20"/>
  <c r="AA169" i="20"/>
  <c r="Z169" i="20"/>
  <c r="Y169" i="20"/>
  <c r="X169" i="20"/>
  <c r="W169" i="20"/>
  <c r="V169" i="20"/>
  <c r="U169" i="20"/>
  <c r="T169" i="20"/>
  <c r="S169" i="20"/>
  <c r="L169" i="20"/>
  <c r="D169" i="20"/>
  <c r="C169" i="20"/>
  <c r="B169" i="20"/>
  <c r="AS168" i="20"/>
  <c r="AR168" i="20"/>
  <c r="AQ168" i="20"/>
  <c r="AK168" i="20"/>
  <c r="AJ168" i="20"/>
  <c r="AI168" i="20"/>
  <c r="AH168" i="20"/>
  <c r="AG168" i="20"/>
  <c r="AF168" i="20"/>
  <c r="AE168" i="20"/>
  <c r="AD168" i="20"/>
  <c r="AC168" i="20"/>
  <c r="AB168" i="20"/>
  <c r="AA168" i="20"/>
  <c r="Z168" i="20"/>
  <c r="Y168" i="20"/>
  <c r="X168" i="20"/>
  <c r="W168" i="20"/>
  <c r="V168" i="20"/>
  <c r="U168" i="20"/>
  <c r="T168" i="20"/>
  <c r="S168" i="20"/>
  <c r="L168" i="20"/>
  <c r="D168" i="20"/>
  <c r="C168" i="20"/>
  <c r="B168" i="20"/>
  <c r="AS167" i="20"/>
  <c r="AR167" i="20"/>
  <c r="AQ167" i="20"/>
  <c r="AK167" i="20"/>
  <c r="AJ167" i="20"/>
  <c r="AI167" i="20"/>
  <c r="AH167" i="20"/>
  <c r="AG167" i="20"/>
  <c r="AF167" i="20"/>
  <c r="AE167" i="20"/>
  <c r="AD167" i="20"/>
  <c r="AC167" i="20"/>
  <c r="AB167" i="20"/>
  <c r="AA167" i="20"/>
  <c r="Z167" i="20"/>
  <c r="Y167" i="20"/>
  <c r="X167" i="20"/>
  <c r="W167" i="20"/>
  <c r="V167" i="20"/>
  <c r="U167" i="20"/>
  <c r="T167" i="20"/>
  <c r="S167" i="20"/>
  <c r="L167" i="20"/>
  <c r="D167" i="20"/>
  <c r="C167" i="20"/>
  <c r="B167" i="20"/>
  <c r="AS166" i="20"/>
  <c r="AR166" i="20"/>
  <c r="AQ166" i="20"/>
  <c r="AK166" i="20"/>
  <c r="AJ166" i="20"/>
  <c r="AI166" i="20"/>
  <c r="AH166" i="20"/>
  <c r="AG166" i="20"/>
  <c r="AF166" i="20"/>
  <c r="AE166" i="20"/>
  <c r="AD166" i="20"/>
  <c r="AC166" i="20"/>
  <c r="AB166" i="20"/>
  <c r="AA166" i="20"/>
  <c r="Z166" i="20"/>
  <c r="Y166" i="20"/>
  <c r="X166" i="20"/>
  <c r="W166" i="20"/>
  <c r="V166" i="20"/>
  <c r="U166" i="20"/>
  <c r="T166" i="20"/>
  <c r="S166" i="20"/>
  <c r="L166" i="20"/>
  <c r="D166" i="20"/>
  <c r="C166" i="20"/>
  <c r="B166" i="20"/>
  <c r="AS165" i="20"/>
  <c r="AR165" i="20"/>
  <c r="AQ165" i="20"/>
  <c r="AK165" i="20"/>
  <c r="AJ165" i="20"/>
  <c r="AI165" i="20"/>
  <c r="AH165" i="20"/>
  <c r="AG165" i="20"/>
  <c r="AF165" i="20"/>
  <c r="AE165" i="20"/>
  <c r="AD165" i="20"/>
  <c r="AC165" i="20"/>
  <c r="AB165" i="20"/>
  <c r="AA165" i="20"/>
  <c r="Z165" i="20"/>
  <c r="Y165" i="20"/>
  <c r="X165" i="20"/>
  <c r="W165" i="20"/>
  <c r="V165" i="20"/>
  <c r="U165" i="20"/>
  <c r="T165" i="20"/>
  <c r="S165" i="20"/>
  <c r="L165" i="20"/>
  <c r="D165" i="20"/>
  <c r="C165" i="20"/>
  <c r="B165" i="20"/>
  <c r="AS164" i="20"/>
  <c r="AR164" i="20"/>
  <c r="AQ164" i="20"/>
  <c r="AK164" i="20"/>
  <c r="AJ164" i="20"/>
  <c r="AI164" i="20"/>
  <c r="AH164" i="20"/>
  <c r="AG164" i="20"/>
  <c r="AF164" i="20"/>
  <c r="AE164" i="20"/>
  <c r="AD164" i="20"/>
  <c r="AC164" i="20"/>
  <c r="AB164" i="20"/>
  <c r="AA164" i="20"/>
  <c r="Z164" i="20"/>
  <c r="Y164" i="20"/>
  <c r="X164" i="20"/>
  <c r="W164" i="20"/>
  <c r="V164" i="20"/>
  <c r="U164" i="20"/>
  <c r="T164" i="20"/>
  <c r="S164" i="20"/>
  <c r="L164" i="20"/>
  <c r="D164" i="20"/>
  <c r="C164" i="20"/>
  <c r="B164" i="20"/>
  <c r="AK160" i="20"/>
  <c r="AJ160" i="20"/>
  <c r="AI160" i="20"/>
  <c r="AH160" i="20"/>
  <c r="AG160" i="20"/>
  <c r="AF160" i="20"/>
  <c r="AE160" i="20"/>
  <c r="Y160" i="20"/>
  <c r="S160" i="20"/>
  <c r="O160" i="20"/>
  <c r="D160" i="20"/>
  <c r="C160" i="20"/>
  <c r="B160" i="20"/>
  <c r="A160" i="20"/>
  <c r="A158" i="20"/>
  <c r="A157" i="20"/>
  <c r="B156" i="20"/>
  <c r="AS149" i="20"/>
  <c r="AR149" i="20"/>
  <c r="AQ149" i="20"/>
  <c r="AK149" i="20"/>
  <c r="AJ149" i="20"/>
  <c r="AI149" i="20"/>
  <c r="AH149" i="20"/>
  <c r="AG149" i="20"/>
  <c r="AF149" i="20"/>
  <c r="AE149" i="20"/>
  <c r="AD149" i="20"/>
  <c r="AC149" i="20"/>
  <c r="AB149" i="20"/>
  <c r="AA149" i="20"/>
  <c r="Z149" i="20"/>
  <c r="Y149" i="20"/>
  <c r="X149" i="20"/>
  <c r="W149" i="20"/>
  <c r="V149" i="20"/>
  <c r="U149" i="20"/>
  <c r="T149" i="20"/>
  <c r="S149" i="20"/>
  <c r="L149" i="20"/>
  <c r="D149" i="20"/>
  <c r="C149" i="20"/>
  <c r="B149" i="20"/>
  <c r="AS148" i="20"/>
  <c r="AR148" i="20"/>
  <c r="AQ148" i="20"/>
  <c r="AK148" i="20"/>
  <c r="AJ148" i="20"/>
  <c r="AI148" i="20"/>
  <c r="AH148" i="20"/>
  <c r="AG148" i="20"/>
  <c r="AF148" i="20"/>
  <c r="AE148" i="20"/>
  <c r="AD148" i="20"/>
  <c r="AC148" i="20"/>
  <c r="AB148" i="20"/>
  <c r="AA148" i="20"/>
  <c r="Z148" i="20"/>
  <c r="Y148" i="20"/>
  <c r="X148" i="20"/>
  <c r="W148" i="20"/>
  <c r="V148" i="20"/>
  <c r="U148" i="20"/>
  <c r="T148" i="20"/>
  <c r="S148" i="20"/>
  <c r="L148" i="20"/>
  <c r="D148" i="20"/>
  <c r="C148" i="20"/>
  <c r="B148" i="20"/>
  <c r="AS147" i="20"/>
  <c r="AR147" i="20"/>
  <c r="AQ147" i="20"/>
  <c r="AK147" i="20"/>
  <c r="AJ147" i="20"/>
  <c r="AI147" i="20"/>
  <c r="AH147" i="20"/>
  <c r="AG147" i="20"/>
  <c r="AF147" i="20"/>
  <c r="AE147" i="20"/>
  <c r="AD147" i="20"/>
  <c r="AC147" i="20"/>
  <c r="AB147" i="20"/>
  <c r="AA147" i="20"/>
  <c r="Z147" i="20"/>
  <c r="Y147" i="20"/>
  <c r="X147" i="20"/>
  <c r="W147" i="20"/>
  <c r="V147" i="20"/>
  <c r="U147" i="20"/>
  <c r="T147" i="20"/>
  <c r="S147" i="20"/>
  <c r="L147" i="20"/>
  <c r="D147" i="20"/>
  <c r="C147" i="20"/>
  <c r="B147" i="20"/>
  <c r="AS146" i="20"/>
  <c r="AR146" i="20"/>
  <c r="AQ146" i="20"/>
  <c r="AK146" i="20"/>
  <c r="AJ146" i="20"/>
  <c r="AI146" i="20"/>
  <c r="AH146" i="20"/>
  <c r="AG146" i="20"/>
  <c r="AF146" i="20"/>
  <c r="AE146" i="20"/>
  <c r="AD146" i="20"/>
  <c r="AC146" i="20"/>
  <c r="AB146" i="20"/>
  <c r="AA146" i="20"/>
  <c r="Z146" i="20"/>
  <c r="Y146" i="20"/>
  <c r="X146" i="20"/>
  <c r="W146" i="20"/>
  <c r="V146" i="20"/>
  <c r="U146" i="20"/>
  <c r="T146" i="20"/>
  <c r="S146" i="20"/>
  <c r="L146" i="20"/>
  <c r="D146" i="20"/>
  <c r="C146" i="20"/>
  <c r="B146" i="20"/>
  <c r="AS145" i="20"/>
  <c r="AR145" i="20"/>
  <c r="AQ145" i="20"/>
  <c r="AK145" i="20"/>
  <c r="AJ145" i="20"/>
  <c r="AI145" i="20"/>
  <c r="AH145" i="20"/>
  <c r="AG145" i="20"/>
  <c r="AF145" i="20"/>
  <c r="AE145" i="20"/>
  <c r="AD145" i="20"/>
  <c r="AC145" i="20"/>
  <c r="AB145" i="20"/>
  <c r="AA145" i="20"/>
  <c r="Z145" i="20"/>
  <c r="Y145" i="20"/>
  <c r="X145" i="20"/>
  <c r="W145" i="20"/>
  <c r="V145" i="20"/>
  <c r="U145" i="20"/>
  <c r="T145" i="20"/>
  <c r="S145" i="20"/>
  <c r="L145" i="20"/>
  <c r="D145" i="20"/>
  <c r="C145" i="20"/>
  <c r="B145" i="20"/>
  <c r="AS144" i="20"/>
  <c r="AR144" i="20"/>
  <c r="AQ144" i="20"/>
  <c r="AK144" i="20"/>
  <c r="AJ144" i="20"/>
  <c r="AI144" i="20"/>
  <c r="AH144" i="20"/>
  <c r="AG144" i="20"/>
  <c r="AF144" i="20"/>
  <c r="AE144" i="20"/>
  <c r="AD144" i="20"/>
  <c r="AC144" i="20"/>
  <c r="AB144" i="20"/>
  <c r="AA144" i="20"/>
  <c r="Z144" i="20"/>
  <c r="Y144" i="20"/>
  <c r="X144" i="20"/>
  <c r="W144" i="20"/>
  <c r="V144" i="20"/>
  <c r="U144" i="20"/>
  <c r="T144" i="20"/>
  <c r="S144" i="20"/>
  <c r="L144" i="20"/>
  <c r="D144" i="20"/>
  <c r="C144" i="20"/>
  <c r="B144" i="20"/>
  <c r="AS143" i="20"/>
  <c r="AR143" i="20"/>
  <c r="AQ143" i="20"/>
  <c r="AK143" i="20"/>
  <c r="AJ143" i="20"/>
  <c r="AI143" i="20"/>
  <c r="AH143" i="20"/>
  <c r="AG143" i="20"/>
  <c r="AF143" i="20"/>
  <c r="AE143" i="20"/>
  <c r="AD143" i="20"/>
  <c r="AC143" i="20"/>
  <c r="AB143" i="20"/>
  <c r="AA143" i="20"/>
  <c r="Z143" i="20"/>
  <c r="Y143" i="20"/>
  <c r="X143" i="20"/>
  <c r="W143" i="20"/>
  <c r="V143" i="20"/>
  <c r="U143" i="20"/>
  <c r="T143" i="20"/>
  <c r="S143" i="20"/>
  <c r="L143" i="20"/>
  <c r="D143" i="20"/>
  <c r="C143" i="20"/>
  <c r="B143" i="20"/>
  <c r="AS142" i="20"/>
  <c r="AR142" i="20"/>
  <c r="AQ142" i="20"/>
  <c r="AK142" i="20"/>
  <c r="AJ142" i="20"/>
  <c r="AI142" i="20"/>
  <c r="AH142" i="20"/>
  <c r="AG142" i="20"/>
  <c r="AF142" i="20"/>
  <c r="AE142" i="20"/>
  <c r="AD142" i="20"/>
  <c r="AC142" i="20"/>
  <c r="AB142" i="20"/>
  <c r="AA142" i="20"/>
  <c r="Z142" i="20"/>
  <c r="Y142" i="20"/>
  <c r="X142" i="20"/>
  <c r="W142" i="20"/>
  <c r="V142" i="20"/>
  <c r="U142" i="20"/>
  <c r="T142" i="20"/>
  <c r="S142" i="20"/>
  <c r="L142" i="20"/>
  <c r="D142" i="20"/>
  <c r="C142" i="20"/>
  <c r="B142" i="20"/>
  <c r="AS141" i="20"/>
  <c r="AR141" i="20"/>
  <c r="AQ141" i="20"/>
  <c r="AK141" i="20"/>
  <c r="AJ141" i="20"/>
  <c r="AI141" i="20"/>
  <c r="AH141" i="20"/>
  <c r="AG141" i="20"/>
  <c r="AF141" i="20"/>
  <c r="AE141" i="20"/>
  <c r="AD141" i="20"/>
  <c r="AC141" i="20"/>
  <c r="AB141" i="20"/>
  <c r="AA141" i="20"/>
  <c r="Z141" i="20"/>
  <c r="Y141" i="20"/>
  <c r="X141" i="20"/>
  <c r="W141" i="20"/>
  <c r="V141" i="20"/>
  <c r="U141" i="20"/>
  <c r="T141" i="20"/>
  <c r="S141" i="20"/>
  <c r="L141" i="20"/>
  <c r="D141" i="20"/>
  <c r="C141" i="20"/>
  <c r="B141" i="20"/>
  <c r="AS140" i="20"/>
  <c r="AR140" i="20"/>
  <c r="AQ140" i="20"/>
  <c r="AK140" i="20"/>
  <c r="AJ140" i="20"/>
  <c r="AI140" i="20"/>
  <c r="AH140" i="20"/>
  <c r="AG140" i="20"/>
  <c r="AF140" i="20"/>
  <c r="AE140" i="20"/>
  <c r="AD140" i="20"/>
  <c r="AC140" i="20"/>
  <c r="AB140" i="20"/>
  <c r="AA140" i="20"/>
  <c r="Z140" i="20"/>
  <c r="Y140" i="20"/>
  <c r="X140" i="20"/>
  <c r="W140" i="20"/>
  <c r="V140" i="20"/>
  <c r="U140" i="20"/>
  <c r="T140" i="20"/>
  <c r="S140" i="20"/>
  <c r="L140" i="20"/>
  <c r="D140" i="20"/>
  <c r="C140" i="20"/>
  <c r="B140" i="20"/>
  <c r="AS139" i="20"/>
  <c r="AR139" i="20"/>
  <c r="AQ139" i="20"/>
  <c r="AK139" i="20"/>
  <c r="AJ139" i="20"/>
  <c r="AI139" i="20"/>
  <c r="AH139" i="20"/>
  <c r="AG139" i="20"/>
  <c r="AF139" i="20"/>
  <c r="AE139" i="20"/>
  <c r="AD139" i="20"/>
  <c r="AC139" i="20"/>
  <c r="AB139" i="20"/>
  <c r="AA139" i="20"/>
  <c r="Z139" i="20"/>
  <c r="Y139" i="20"/>
  <c r="X139" i="20"/>
  <c r="W139" i="20"/>
  <c r="V139" i="20"/>
  <c r="U139" i="20"/>
  <c r="T139" i="20"/>
  <c r="S139" i="20"/>
  <c r="L139" i="20"/>
  <c r="D139" i="20"/>
  <c r="C139" i="20"/>
  <c r="B139" i="20"/>
  <c r="AS138" i="20"/>
  <c r="AR138" i="20"/>
  <c r="AQ138" i="20"/>
  <c r="AK138" i="20"/>
  <c r="AJ138" i="20"/>
  <c r="AI138" i="20"/>
  <c r="AH138" i="20"/>
  <c r="AG138" i="20"/>
  <c r="AF138" i="20"/>
  <c r="AE138" i="20"/>
  <c r="AD138" i="20"/>
  <c r="AC138" i="20"/>
  <c r="AB138" i="20"/>
  <c r="AA138" i="20"/>
  <c r="Z138" i="20"/>
  <c r="Y138" i="20"/>
  <c r="X138" i="20"/>
  <c r="W138" i="20"/>
  <c r="V138" i="20"/>
  <c r="U138" i="20"/>
  <c r="T138" i="20"/>
  <c r="S138" i="20"/>
  <c r="L138" i="20"/>
  <c r="D138" i="20"/>
  <c r="C138" i="20"/>
  <c r="B138" i="20"/>
  <c r="AK134" i="20"/>
  <c r="AJ134" i="20"/>
  <c r="AI134" i="20"/>
  <c r="AH134" i="20"/>
  <c r="AG134" i="20"/>
  <c r="AF134" i="20"/>
  <c r="AE134" i="20"/>
  <c r="Y134" i="20"/>
  <c r="S134" i="20"/>
  <c r="O134" i="20"/>
  <c r="D134" i="20"/>
  <c r="C134" i="20"/>
  <c r="B134" i="20"/>
  <c r="A134" i="20"/>
  <c r="A132" i="20"/>
  <c r="A131" i="20"/>
  <c r="B130" i="20"/>
  <c r="AS123" i="20"/>
  <c r="AR123" i="20"/>
  <c r="AQ123" i="20"/>
  <c r="AK123" i="20"/>
  <c r="AJ123" i="20"/>
  <c r="AI123" i="20"/>
  <c r="AH123" i="20"/>
  <c r="AG123" i="20"/>
  <c r="AF123" i="20"/>
  <c r="AE123" i="20"/>
  <c r="AD123" i="20"/>
  <c r="AC123" i="20"/>
  <c r="AB123" i="20"/>
  <c r="AA123" i="20"/>
  <c r="Z123" i="20"/>
  <c r="Y123" i="20"/>
  <c r="X123" i="20"/>
  <c r="W123" i="20"/>
  <c r="V123" i="20"/>
  <c r="U123" i="20"/>
  <c r="T123" i="20"/>
  <c r="S123" i="20"/>
  <c r="L123" i="20"/>
  <c r="D123" i="20"/>
  <c r="C123" i="20"/>
  <c r="B123" i="20"/>
  <c r="AS122" i="20"/>
  <c r="AR122" i="20"/>
  <c r="AQ122" i="20"/>
  <c r="AK122" i="20"/>
  <c r="AJ122" i="20"/>
  <c r="AI122" i="20"/>
  <c r="AH122" i="20"/>
  <c r="AG122" i="20"/>
  <c r="AF122" i="20"/>
  <c r="AE122" i="20"/>
  <c r="AD122" i="20"/>
  <c r="AC122" i="20"/>
  <c r="AB122" i="20"/>
  <c r="AA122" i="20"/>
  <c r="Z122" i="20"/>
  <c r="Y122" i="20"/>
  <c r="X122" i="20"/>
  <c r="W122" i="20"/>
  <c r="V122" i="20"/>
  <c r="U122" i="20"/>
  <c r="T122" i="20"/>
  <c r="S122" i="20"/>
  <c r="L122" i="20"/>
  <c r="D122" i="20"/>
  <c r="C122" i="20"/>
  <c r="B122" i="20"/>
  <c r="AS121" i="20"/>
  <c r="AR121" i="20"/>
  <c r="AQ121" i="20"/>
  <c r="AK121" i="20"/>
  <c r="AJ121" i="20"/>
  <c r="AI121" i="20"/>
  <c r="AH121" i="20"/>
  <c r="AG121" i="20"/>
  <c r="AF121" i="20"/>
  <c r="AE121" i="20"/>
  <c r="AD121" i="20"/>
  <c r="AC121" i="20"/>
  <c r="AB121" i="20"/>
  <c r="AA121" i="20"/>
  <c r="Z121" i="20"/>
  <c r="Y121" i="20"/>
  <c r="X121" i="20"/>
  <c r="W121" i="20"/>
  <c r="V121" i="20"/>
  <c r="U121" i="20"/>
  <c r="T121" i="20"/>
  <c r="S121" i="20"/>
  <c r="L121" i="20"/>
  <c r="D121" i="20"/>
  <c r="C121" i="20"/>
  <c r="B121" i="20"/>
  <c r="AS120" i="20"/>
  <c r="AR120" i="20"/>
  <c r="AQ120" i="20"/>
  <c r="AK120" i="20"/>
  <c r="AJ120" i="20"/>
  <c r="AI120" i="20"/>
  <c r="AH120" i="20"/>
  <c r="AG120" i="20"/>
  <c r="AF120" i="20"/>
  <c r="AE120" i="20"/>
  <c r="AD120" i="20"/>
  <c r="AC120" i="20"/>
  <c r="AB120" i="20"/>
  <c r="AA120" i="20"/>
  <c r="Z120" i="20"/>
  <c r="Y120" i="20"/>
  <c r="X120" i="20"/>
  <c r="W120" i="20"/>
  <c r="V120" i="20"/>
  <c r="U120" i="20"/>
  <c r="T120" i="20"/>
  <c r="S120" i="20"/>
  <c r="L120" i="20"/>
  <c r="D120" i="20"/>
  <c r="C120" i="20"/>
  <c r="B120" i="20"/>
  <c r="AS119" i="20"/>
  <c r="AR119" i="20"/>
  <c r="AQ119" i="20"/>
  <c r="AK119" i="20"/>
  <c r="AJ119" i="20"/>
  <c r="AI119" i="20"/>
  <c r="AH119" i="20"/>
  <c r="AG119" i="20"/>
  <c r="AF119" i="20"/>
  <c r="AE119" i="20"/>
  <c r="AD119" i="20"/>
  <c r="AC119" i="20"/>
  <c r="AB119" i="20"/>
  <c r="AA119" i="20"/>
  <c r="Z119" i="20"/>
  <c r="Y119" i="20"/>
  <c r="X119" i="20"/>
  <c r="W119" i="20"/>
  <c r="V119" i="20"/>
  <c r="U119" i="20"/>
  <c r="T119" i="20"/>
  <c r="S119" i="20"/>
  <c r="L119" i="20"/>
  <c r="D119" i="20"/>
  <c r="C119" i="20"/>
  <c r="B119" i="20"/>
  <c r="AS118" i="20"/>
  <c r="AR118" i="20"/>
  <c r="AQ118" i="20"/>
  <c r="AK118" i="20"/>
  <c r="AJ118" i="20"/>
  <c r="AI118" i="20"/>
  <c r="AH118" i="20"/>
  <c r="AG118" i="20"/>
  <c r="AF118" i="20"/>
  <c r="AE118" i="20"/>
  <c r="AD118" i="20"/>
  <c r="AC118" i="20"/>
  <c r="AB118" i="20"/>
  <c r="AA118" i="20"/>
  <c r="Z118" i="20"/>
  <c r="Y118" i="20"/>
  <c r="X118" i="20"/>
  <c r="W118" i="20"/>
  <c r="V118" i="20"/>
  <c r="U118" i="20"/>
  <c r="T118" i="20"/>
  <c r="S118" i="20"/>
  <c r="L118" i="20"/>
  <c r="D118" i="20"/>
  <c r="C118" i="20"/>
  <c r="B118" i="20"/>
  <c r="AS117" i="20"/>
  <c r="AR117" i="20"/>
  <c r="AQ117" i="20"/>
  <c r="AK117" i="20"/>
  <c r="AJ117" i="20"/>
  <c r="AI117" i="20"/>
  <c r="AH117" i="20"/>
  <c r="AG117" i="20"/>
  <c r="AF117" i="20"/>
  <c r="AE117" i="20"/>
  <c r="AD117" i="20"/>
  <c r="AC117" i="20"/>
  <c r="AB117" i="20"/>
  <c r="AA117" i="20"/>
  <c r="Z117" i="20"/>
  <c r="Y117" i="20"/>
  <c r="X117" i="20"/>
  <c r="W117" i="20"/>
  <c r="V117" i="20"/>
  <c r="U117" i="20"/>
  <c r="T117" i="20"/>
  <c r="S117" i="20"/>
  <c r="L117" i="20"/>
  <c r="D117" i="20"/>
  <c r="C117" i="20"/>
  <c r="B117" i="20"/>
  <c r="AS116" i="20"/>
  <c r="AR116" i="20"/>
  <c r="AQ116" i="20"/>
  <c r="AK116" i="20"/>
  <c r="AJ116" i="20"/>
  <c r="AI116" i="20"/>
  <c r="AH116" i="20"/>
  <c r="AG116" i="20"/>
  <c r="AF116" i="20"/>
  <c r="AE116" i="20"/>
  <c r="AD116" i="20"/>
  <c r="AC116" i="20"/>
  <c r="AB116" i="20"/>
  <c r="AA116" i="20"/>
  <c r="Z116" i="20"/>
  <c r="Y116" i="20"/>
  <c r="X116" i="20"/>
  <c r="W116" i="20"/>
  <c r="V116" i="20"/>
  <c r="U116" i="20"/>
  <c r="T116" i="20"/>
  <c r="S116" i="20"/>
  <c r="L116" i="20"/>
  <c r="D116" i="20"/>
  <c r="C116" i="20"/>
  <c r="B116" i="20"/>
  <c r="AS115" i="20"/>
  <c r="AR115" i="20"/>
  <c r="AQ115" i="20"/>
  <c r="AK115" i="20"/>
  <c r="AJ115" i="20"/>
  <c r="AI115" i="20"/>
  <c r="AH115" i="20"/>
  <c r="AG115" i="20"/>
  <c r="AF115" i="20"/>
  <c r="AE115" i="20"/>
  <c r="AD115" i="20"/>
  <c r="AC115" i="20"/>
  <c r="AB115" i="20"/>
  <c r="AA115" i="20"/>
  <c r="Z115" i="20"/>
  <c r="Y115" i="20"/>
  <c r="X115" i="20"/>
  <c r="W115" i="20"/>
  <c r="V115" i="20"/>
  <c r="U115" i="20"/>
  <c r="T115" i="20"/>
  <c r="S115" i="20"/>
  <c r="L115" i="20"/>
  <c r="D115" i="20"/>
  <c r="C115" i="20"/>
  <c r="B115" i="20"/>
  <c r="AS114" i="20"/>
  <c r="AR114" i="20"/>
  <c r="AQ114" i="20"/>
  <c r="AK114" i="20"/>
  <c r="AJ114" i="20"/>
  <c r="AI114" i="20"/>
  <c r="AH114" i="20"/>
  <c r="AG114" i="20"/>
  <c r="AF114" i="20"/>
  <c r="AE114" i="20"/>
  <c r="AD114" i="20"/>
  <c r="AC114" i="20"/>
  <c r="AB114" i="20"/>
  <c r="AA114" i="20"/>
  <c r="Z114" i="20"/>
  <c r="Y114" i="20"/>
  <c r="X114" i="20"/>
  <c r="W114" i="20"/>
  <c r="V114" i="20"/>
  <c r="U114" i="20"/>
  <c r="T114" i="20"/>
  <c r="S114" i="20"/>
  <c r="L114" i="20"/>
  <c r="D114" i="20"/>
  <c r="C114" i="20"/>
  <c r="B114" i="20"/>
  <c r="AS113" i="20"/>
  <c r="AR113" i="20"/>
  <c r="AQ113" i="20"/>
  <c r="AK113" i="20"/>
  <c r="AJ113" i="20"/>
  <c r="AI113" i="20"/>
  <c r="AH113" i="20"/>
  <c r="AG113" i="20"/>
  <c r="AF113" i="20"/>
  <c r="AE113" i="20"/>
  <c r="AD113" i="20"/>
  <c r="AC113" i="20"/>
  <c r="AB113" i="20"/>
  <c r="AA113" i="20"/>
  <c r="Z113" i="20"/>
  <c r="Y113" i="20"/>
  <c r="X113" i="20"/>
  <c r="W113" i="20"/>
  <c r="V113" i="20"/>
  <c r="U113" i="20"/>
  <c r="T113" i="20"/>
  <c r="S113" i="20"/>
  <c r="L113" i="20"/>
  <c r="D113" i="20"/>
  <c r="C113" i="20"/>
  <c r="B113" i="20"/>
  <c r="AS112" i="20"/>
  <c r="AR112" i="20"/>
  <c r="AQ112" i="20"/>
  <c r="AK112" i="20"/>
  <c r="AJ112" i="20"/>
  <c r="AI112" i="20"/>
  <c r="AH112" i="20"/>
  <c r="AG112" i="20"/>
  <c r="AF112" i="20"/>
  <c r="AE112" i="20"/>
  <c r="AD112" i="20"/>
  <c r="AC112" i="20"/>
  <c r="AB112" i="20"/>
  <c r="AA112" i="20"/>
  <c r="Z112" i="20"/>
  <c r="Y112" i="20"/>
  <c r="X112" i="20"/>
  <c r="W112" i="20"/>
  <c r="V112" i="20"/>
  <c r="U112" i="20"/>
  <c r="T112" i="20"/>
  <c r="S112" i="20"/>
  <c r="L112" i="20"/>
  <c r="D112" i="20"/>
  <c r="C112" i="20"/>
  <c r="B112" i="20"/>
  <c r="AK108" i="20"/>
  <c r="AJ108" i="20"/>
  <c r="AI108" i="20"/>
  <c r="AH108" i="20"/>
  <c r="AG108" i="20"/>
  <c r="AF108" i="20"/>
  <c r="AE108" i="20"/>
  <c r="Y108" i="20"/>
  <c r="S108" i="20"/>
  <c r="O108" i="20"/>
  <c r="D108" i="20"/>
  <c r="C108" i="20"/>
  <c r="B108" i="20"/>
  <c r="A108" i="20"/>
  <c r="A106" i="20"/>
  <c r="A105" i="20"/>
  <c r="B104" i="20"/>
  <c r="AS97" i="20"/>
  <c r="AR97" i="20"/>
  <c r="AQ97" i="20"/>
  <c r="AK97" i="20"/>
  <c r="AJ97" i="20"/>
  <c r="AI97" i="20"/>
  <c r="AH97" i="20"/>
  <c r="AG97" i="20"/>
  <c r="AF97" i="20"/>
  <c r="AE97" i="20"/>
  <c r="AD97" i="20"/>
  <c r="AC97" i="20"/>
  <c r="AB97" i="20"/>
  <c r="AA97" i="20"/>
  <c r="Z97" i="20"/>
  <c r="Y97" i="20"/>
  <c r="X97" i="20"/>
  <c r="W97" i="20"/>
  <c r="V97" i="20"/>
  <c r="U97" i="20"/>
  <c r="T97" i="20"/>
  <c r="S97" i="20"/>
  <c r="L97" i="20"/>
  <c r="D97" i="20"/>
  <c r="C97" i="20"/>
  <c r="B97" i="20"/>
  <c r="AS96" i="20"/>
  <c r="AR96" i="20"/>
  <c r="AQ96" i="20"/>
  <c r="AK96" i="20"/>
  <c r="AJ96" i="20"/>
  <c r="AI96" i="20"/>
  <c r="AH96" i="20"/>
  <c r="AG96" i="20"/>
  <c r="AF96" i="20"/>
  <c r="AE96" i="20"/>
  <c r="AD96" i="20"/>
  <c r="AC96" i="20"/>
  <c r="AB96" i="20"/>
  <c r="AA96" i="20"/>
  <c r="Z96" i="20"/>
  <c r="Y96" i="20"/>
  <c r="X96" i="20"/>
  <c r="W96" i="20"/>
  <c r="V96" i="20"/>
  <c r="U96" i="20"/>
  <c r="T96" i="20"/>
  <c r="S96" i="20"/>
  <c r="L96" i="20"/>
  <c r="D96" i="20"/>
  <c r="C96" i="20"/>
  <c r="B96" i="20"/>
  <c r="AS95" i="20"/>
  <c r="AR95" i="20"/>
  <c r="AQ95" i="20"/>
  <c r="AK95" i="20"/>
  <c r="AJ95" i="20"/>
  <c r="AI95" i="20"/>
  <c r="AH95" i="20"/>
  <c r="AG95" i="20"/>
  <c r="AF95" i="20"/>
  <c r="AE95" i="20"/>
  <c r="AD95" i="20"/>
  <c r="AC95" i="20"/>
  <c r="AB95" i="20"/>
  <c r="AA95" i="20"/>
  <c r="Z95" i="20"/>
  <c r="Y95" i="20"/>
  <c r="X95" i="20"/>
  <c r="W95" i="20"/>
  <c r="V95" i="20"/>
  <c r="U95" i="20"/>
  <c r="T95" i="20"/>
  <c r="S95" i="20"/>
  <c r="L95" i="20"/>
  <c r="D95" i="20"/>
  <c r="C95" i="20"/>
  <c r="B95" i="20"/>
  <c r="AS94" i="20"/>
  <c r="AR94" i="20"/>
  <c r="AQ94" i="20"/>
  <c r="AK94" i="20"/>
  <c r="AJ94" i="20"/>
  <c r="AI94" i="20"/>
  <c r="AH94" i="20"/>
  <c r="AG94" i="20"/>
  <c r="AF94" i="20"/>
  <c r="AE94" i="20"/>
  <c r="AD94" i="20"/>
  <c r="AC94" i="20"/>
  <c r="AB94" i="20"/>
  <c r="AA94" i="20"/>
  <c r="Z94" i="20"/>
  <c r="Y94" i="20"/>
  <c r="X94" i="20"/>
  <c r="W94" i="20"/>
  <c r="V94" i="20"/>
  <c r="U94" i="20"/>
  <c r="T94" i="20"/>
  <c r="S94" i="20"/>
  <c r="L94" i="20"/>
  <c r="D94" i="20"/>
  <c r="C94" i="20"/>
  <c r="B94" i="20"/>
  <c r="AS93" i="20"/>
  <c r="AR93" i="20"/>
  <c r="AQ93" i="20"/>
  <c r="AK93" i="20"/>
  <c r="AJ93" i="20"/>
  <c r="AI93" i="20"/>
  <c r="AH93" i="20"/>
  <c r="AG93" i="20"/>
  <c r="AF93" i="20"/>
  <c r="AE93" i="20"/>
  <c r="AD93" i="20"/>
  <c r="AC93" i="20"/>
  <c r="AB93" i="20"/>
  <c r="AA93" i="20"/>
  <c r="Z93" i="20"/>
  <c r="Y93" i="20"/>
  <c r="X93" i="20"/>
  <c r="W93" i="20"/>
  <c r="V93" i="20"/>
  <c r="U93" i="20"/>
  <c r="T93" i="20"/>
  <c r="S93" i="20"/>
  <c r="L93" i="20"/>
  <c r="D93" i="20"/>
  <c r="C93" i="20"/>
  <c r="B93" i="20"/>
  <c r="AS92" i="20"/>
  <c r="AR92" i="20"/>
  <c r="AQ92" i="20"/>
  <c r="AK92" i="20"/>
  <c r="AJ92" i="20"/>
  <c r="AI92" i="20"/>
  <c r="AH92" i="20"/>
  <c r="AG92" i="20"/>
  <c r="AF92" i="20"/>
  <c r="AE92" i="20"/>
  <c r="AD92" i="20"/>
  <c r="AC92" i="20"/>
  <c r="AB92" i="20"/>
  <c r="AA92" i="20"/>
  <c r="Z92" i="20"/>
  <c r="Y92" i="20"/>
  <c r="X92" i="20"/>
  <c r="W92" i="20"/>
  <c r="V92" i="20"/>
  <c r="U92" i="20"/>
  <c r="T92" i="20"/>
  <c r="S92" i="20"/>
  <c r="L92" i="20"/>
  <c r="D92" i="20"/>
  <c r="C92" i="20"/>
  <c r="B92" i="20"/>
  <c r="AS91" i="20"/>
  <c r="AR91" i="20"/>
  <c r="AQ91" i="20"/>
  <c r="AK91" i="20"/>
  <c r="AJ91" i="20"/>
  <c r="AI91" i="20"/>
  <c r="AH91" i="20"/>
  <c r="AG91" i="20"/>
  <c r="AF91" i="20"/>
  <c r="AE91" i="20"/>
  <c r="AD91" i="20"/>
  <c r="AC91" i="20"/>
  <c r="AB91" i="20"/>
  <c r="AA91" i="20"/>
  <c r="Z91" i="20"/>
  <c r="Y91" i="20"/>
  <c r="X91" i="20"/>
  <c r="W91" i="20"/>
  <c r="V91" i="20"/>
  <c r="U91" i="20"/>
  <c r="T91" i="20"/>
  <c r="S91" i="20"/>
  <c r="L91" i="20"/>
  <c r="D91" i="20"/>
  <c r="C91" i="20"/>
  <c r="B91" i="20"/>
  <c r="AS90" i="20"/>
  <c r="AR90" i="20"/>
  <c r="AQ90" i="20"/>
  <c r="AK90" i="20"/>
  <c r="AJ90" i="20"/>
  <c r="AI90" i="20"/>
  <c r="AH90" i="20"/>
  <c r="AG90" i="20"/>
  <c r="AF90" i="20"/>
  <c r="AE90" i="20"/>
  <c r="AD90" i="20"/>
  <c r="AC90" i="20"/>
  <c r="AB90" i="20"/>
  <c r="AA90" i="20"/>
  <c r="Z90" i="20"/>
  <c r="Y90" i="20"/>
  <c r="X90" i="20"/>
  <c r="W90" i="20"/>
  <c r="V90" i="20"/>
  <c r="U90" i="20"/>
  <c r="T90" i="20"/>
  <c r="S90" i="20"/>
  <c r="L90" i="20"/>
  <c r="D90" i="20"/>
  <c r="C90" i="20"/>
  <c r="B90" i="20"/>
  <c r="AS89" i="20"/>
  <c r="AR89" i="20"/>
  <c r="AQ89" i="20"/>
  <c r="AK89" i="20"/>
  <c r="AJ89" i="20"/>
  <c r="AI89" i="20"/>
  <c r="AH89" i="20"/>
  <c r="AG89" i="20"/>
  <c r="AF89" i="20"/>
  <c r="AE89" i="20"/>
  <c r="AD89" i="20"/>
  <c r="AC89" i="20"/>
  <c r="AB89" i="20"/>
  <c r="AA89" i="20"/>
  <c r="Z89" i="20"/>
  <c r="Y89" i="20"/>
  <c r="X89" i="20"/>
  <c r="W89" i="20"/>
  <c r="V89" i="20"/>
  <c r="U89" i="20"/>
  <c r="T89" i="20"/>
  <c r="S89" i="20"/>
  <c r="L89" i="20"/>
  <c r="D89" i="20"/>
  <c r="C89" i="20"/>
  <c r="B89" i="20"/>
  <c r="AS88" i="20"/>
  <c r="AR88" i="20"/>
  <c r="AQ88" i="20"/>
  <c r="AK88" i="20"/>
  <c r="AJ88" i="20"/>
  <c r="AI88" i="20"/>
  <c r="AH88" i="20"/>
  <c r="AG88" i="20"/>
  <c r="AF88" i="20"/>
  <c r="AE88" i="20"/>
  <c r="AD88" i="20"/>
  <c r="AC88" i="20"/>
  <c r="AB88" i="20"/>
  <c r="AA88" i="20"/>
  <c r="Z88" i="20"/>
  <c r="Y88" i="20"/>
  <c r="X88" i="20"/>
  <c r="W88" i="20"/>
  <c r="V88" i="20"/>
  <c r="U88" i="20"/>
  <c r="T88" i="20"/>
  <c r="S88" i="20"/>
  <c r="L88" i="20"/>
  <c r="D88" i="20"/>
  <c r="C88" i="20"/>
  <c r="B88" i="20"/>
  <c r="AS87" i="20"/>
  <c r="AR87" i="20"/>
  <c r="AQ87" i="20"/>
  <c r="AK87" i="20"/>
  <c r="AJ87" i="20"/>
  <c r="AI87" i="20"/>
  <c r="AH87" i="20"/>
  <c r="AG87" i="20"/>
  <c r="AF87" i="20"/>
  <c r="AE87" i="20"/>
  <c r="AD87" i="20"/>
  <c r="AC87" i="20"/>
  <c r="AB87" i="20"/>
  <c r="AA87" i="20"/>
  <c r="Z87" i="20"/>
  <c r="Y87" i="20"/>
  <c r="X87" i="20"/>
  <c r="W87" i="20"/>
  <c r="V87" i="20"/>
  <c r="U87" i="20"/>
  <c r="T87" i="20"/>
  <c r="S87" i="20"/>
  <c r="L87" i="20"/>
  <c r="D87" i="20"/>
  <c r="C87" i="20"/>
  <c r="B87" i="20"/>
  <c r="AS86" i="20"/>
  <c r="AR86" i="20"/>
  <c r="AQ86" i="20"/>
  <c r="AK86" i="20"/>
  <c r="AJ86" i="20"/>
  <c r="AI86" i="20"/>
  <c r="AH86" i="20"/>
  <c r="AG86" i="20"/>
  <c r="AF86" i="20"/>
  <c r="AE86" i="20"/>
  <c r="AD86" i="20"/>
  <c r="AC86" i="20"/>
  <c r="AB86" i="20"/>
  <c r="AA86" i="20"/>
  <c r="Z86" i="20"/>
  <c r="Y86" i="20"/>
  <c r="X86" i="20"/>
  <c r="W86" i="20"/>
  <c r="V86" i="20"/>
  <c r="U86" i="20"/>
  <c r="T86" i="20"/>
  <c r="S86" i="20"/>
  <c r="L86" i="20"/>
  <c r="D86" i="20"/>
  <c r="C86" i="20"/>
  <c r="B86" i="20"/>
  <c r="AK82" i="20"/>
  <c r="AJ82" i="20"/>
  <c r="AI82" i="20"/>
  <c r="AH82" i="20"/>
  <c r="AG82" i="20"/>
  <c r="AF82" i="20"/>
  <c r="AE82" i="20"/>
  <c r="Y82" i="20"/>
  <c r="S82" i="20"/>
  <c r="O82" i="20"/>
  <c r="D82" i="20"/>
  <c r="C82" i="20"/>
  <c r="B82" i="20"/>
  <c r="A82" i="20"/>
  <c r="A80" i="20"/>
  <c r="A79" i="20"/>
  <c r="B78" i="20"/>
  <c r="AS71" i="20"/>
  <c r="AR71" i="20"/>
  <c r="AQ71" i="20"/>
  <c r="AK71" i="20"/>
  <c r="AJ71" i="20"/>
  <c r="AI71" i="20"/>
  <c r="AH71" i="20"/>
  <c r="AG71" i="20"/>
  <c r="AF71" i="20"/>
  <c r="AE71" i="20"/>
  <c r="AD71" i="20"/>
  <c r="AC71" i="20"/>
  <c r="AB71" i="20"/>
  <c r="AA71" i="20"/>
  <c r="Z71" i="20"/>
  <c r="Y71" i="20"/>
  <c r="X71" i="20"/>
  <c r="W71" i="20"/>
  <c r="V71" i="20"/>
  <c r="U71" i="20"/>
  <c r="T71" i="20"/>
  <c r="S71" i="20"/>
  <c r="L71" i="20"/>
  <c r="D71" i="20"/>
  <c r="C71" i="20"/>
  <c r="B71" i="20"/>
  <c r="AS70" i="20"/>
  <c r="AR70" i="20"/>
  <c r="AQ70" i="20"/>
  <c r="AK70" i="20"/>
  <c r="AJ70" i="20"/>
  <c r="AI70" i="20"/>
  <c r="AH70" i="20"/>
  <c r="AG70" i="20"/>
  <c r="AF70" i="20"/>
  <c r="AE70" i="20"/>
  <c r="AD70" i="20"/>
  <c r="AC70" i="20"/>
  <c r="AB70" i="20"/>
  <c r="AA70" i="20"/>
  <c r="Z70" i="20"/>
  <c r="Y70" i="20"/>
  <c r="X70" i="20"/>
  <c r="W70" i="20"/>
  <c r="V70" i="20"/>
  <c r="U70" i="20"/>
  <c r="T70" i="20"/>
  <c r="S70" i="20"/>
  <c r="L70" i="20"/>
  <c r="D70" i="20"/>
  <c r="C70" i="20"/>
  <c r="B70" i="20"/>
  <c r="AS69" i="20"/>
  <c r="AR69" i="20"/>
  <c r="AQ69" i="20"/>
  <c r="AK69" i="20"/>
  <c r="AJ69" i="20"/>
  <c r="AI69" i="20"/>
  <c r="AH69" i="20"/>
  <c r="AG69" i="20"/>
  <c r="AF69" i="20"/>
  <c r="AE69" i="20"/>
  <c r="AD69" i="20"/>
  <c r="AC69" i="20"/>
  <c r="AB69" i="20"/>
  <c r="AA69" i="20"/>
  <c r="Z69" i="20"/>
  <c r="Y69" i="20"/>
  <c r="X69" i="20"/>
  <c r="W69" i="20"/>
  <c r="V69" i="20"/>
  <c r="U69" i="20"/>
  <c r="T69" i="20"/>
  <c r="S69" i="20"/>
  <c r="L69" i="20"/>
  <c r="D69" i="20"/>
  <c r="C69" i="20"/>
  <c r="B69" i="20"/>
  <c r="AS68" i="20"/>
  <c r="AR68" i="20"/>
  <c r="AQ68" i="20"/>
  <c r="AK68" i="20"/>
  <c r="AJ68" i="20"/>
  <c r="AI68" i="20"/>
  <c r="AH68" i="20"/>
  <c r="AG68" i="20"/>
  <c r="AF68" i="20"/>
  <c r="AE68" i="20"/>
  <c r="AD68" i="20"/>
  <c r="AC68" i="20"/>
  <c r="AB68" i="20"/>
  <c r="AA68" i="20"/>
  <c r="Z68" i="20"/>
  <c r="Y68" i="20"/>
  <c r="X68" i="20"/>
  <c r="W68" i="20"/>
  <c r="V68" i="20"/>
  <c r="U68" i="20"/>
  <c r="T68" i="20"/>
  <c r="S68" i="20"/>
  <c r="L68" i="20"/>
  <c r="D68" i="20"/>
  <c r="C68" i="20"/>
  <c r="B68" i="20"/>
  <c r="AS67" i="20"/>
  <c r="AR67" i="20"/>
  <c r="AQ67" i="20"/>
  <c r="AK67" i="20"/>
  <c r="AJ67" i="20"/>
  <c r="AI67" i="20"/>
  <c r="AH67" i="20"/>
  <c r="AG67" i="20"/>
  <c r="AF67" i="20"/>
  <c r="AE67" i="20"/>
  <c r="AD67" i="20"/>
  <c r="AC67" i="20"/>
  <c r="AB67" i="20"/>
  <c r="AA67" i="20"/>
  <c r="Z67" i="20"/>
  <c r="Y67" i="20"/>
  <c r="X67" i="20"/>
  <c r="W67" i="20"/>
  <c r="V67" i="20"/>
  <c r="U67" i="20"/>
  <c r="T67" i="20"/>
  <c r="S67" i="20"/>
  <c r="L67" i="20"/>
  <c r="D67" i="20"/>
  <c r="C67" i="20"/>
  <c r="B67" i="20"/>
  <c r="AS66" i="20"/>
  <c r="AR66" i="20"/>
  <c r="AQ66" i="20"/>
  <c r="AK66" i="20"/>
  <c r="AJ66" i="20"/>
  <c r="AI66" i="20"/>
  <c r="AH66" i="20"/>
  <c r="AG66" i="20"/>
  <c r="AF66" i="20"/>
  <c r="AE66" i="20"/>
  <c r="AD66" i="20"/>
  <c r="AC66" i="20"/>
  <c r="AB66" i="20"/>
  <c r="AA66" i="20"/>
  <c r="Z66" i="20"/>
  <c r="Y66" i="20"/>
  <c r="X66" i="20"/>
  <c r="W66" i="20"/>
  <c r="V66" i="20"/>
  <c r="U66" i="20"/>
  <c r="T66" i="20"/>
  <c r="S66" i="20"/>
  <c r="L66" i="20"/>
  <c r="D66" i="20"/>
  <c r="C66" i="20"/>
  <c r="B66" i="20"/>
  <c r="AS65" i="20"/>
  <c r="AR65" i="20"/>
  <c r="AQ65" i="20"/>
  <c r="AK65" i="20"/>
  <c r="AJ65" i="20"/>
  <c r="AI65" i="20"/>
  <c r="AH65" i="20"/>
  <c r="AG65" i="20"/>
  <c r="AF65" i="20"/>
  <c r="AE65" i="20"/>
  <c r="AD65" i="20"/>
  <c r="AC65" i="20"/>
  <c r="AB65" i="20"/>
  <c r="AA65" i="20"/>
  <c r="Z65" i="20"/>
  <c r="Y65" i="20"/>
  <c r="X65" i="20"/>
  <c r="W65" i="20"/>
  <c r="V65" i="20"/>
  <c r="U65" i="20"/>
  <c r="T65" i="20"/>
  <c r="S65" i="20"/>
  <c r="L65" i="20"/>
  <c r="D65" i="20"/>
  <c r="C65" i="20"/>
  <c r="B65" i="20"/>
  <c r="AS64" i="20"/>
  <c r="AR64" i="20"/>
  <c r="AQ64" i="20"/>
  <c r="AK64" i="20"/>
  <c r="AJ64" i="20"/>
  <c r="AI64" i="20"/>
  <c r="AH64" i="20"/>
  <c r="AG64" i="20"/>
  <c r="AF64" i="20"/>
  <c r="AE64" i="20"/>
  <c r="AD64" i="20"/>
  <c r="AC64" i="20"/>
  <c r="AB64" i="20"/>
  <c r="AA64" i="20"/>
  <c r="Z64" i="20"/>
  <c r="Y64" i="20"/>
  <c r="X64" i="20"/>
  <c r="W64" i="20"/>
  <c r="V64" i="20"/>
  <c r="U64" i="20"/>
  <c r="T64" i="20"/>
  <c r="S64" i="20"/>
  <c r="L64" i="20"/>
  <c r="D64" i="20"/>
  <c r="C64" i="20"/>
  <c r="B64" i="20"/>
  <c r="AS63" i="20"/>
  <c r="AR63" i="20"/>
  <c r="AQ63" i="20"/>
  <c r="AK63" i="20"/>
  <c r="AJ63" i="20"/>
  <c r="AI63" i="20"/>
  <c r="AH63" i="20"/>
  <c r="AG63" i="20"/>
  <c r="AF63" i="20"/>
  <c r="AE63" i="20"/>
  <c r="AD63" i="20"/>
  <c r="AC63" i="20"/>
  <c r="AB63" i="20"/>
  <c r="AA63" i="20"/>
  <c r="Z63" i="20"/>
  <c r="Y63" i="20"/>
  <c r="X63" i="20"/>
  <c r="W63" i="20"/>
  <c r="V63" i="20"/>
  <c r="U63" i="20"/>
  <c r="T63" i="20"/>
  <c r="S63" i="20"/>
  <c r="L63" i="20"/>
  <c r="D63" i="20"/>
  <c r="C63" i="20"/>
  <c r="B63" i="20"/>
  <c r="AS62" i="20"/>
  <c r="AR62" i="20"/>
  <c r="AQ62" i="20"/>
  <c r="AK62" i="20"/>
  <c r="AJ62" i="20"/>
  <c r="AI62" i="20"/>
  <c r="AH62" i="20"/>
  <c r="AG62" i="20"/>
  <c r="AF62" i="20"/>
  <c r="AE62" i="20"/>
  <c r="AD62" i="20"/>
  <c r="AC62" i="20"/>
  <c r="AB62" i="20"/>
  <c r="AA62" i="20"/>
  <c r="Z62" i="20"/>
  <c r="Y62" i="20"/>
  <c r="X62" i="20"/>
  <c r="W62" i="20"/>
  <c r="V62" i="20"/>
  <c r="U62" i="20"/>
  <c r="T62" i="20"/>
  <c r="S62" i="20"/>
  <c r="L62" i="20"/>
  <c r="D62" i="20"/>
  <c r="C62" i="20"/>
  <c r="B62" i="20"/>
  <c r="AS61" i="20"/>
  <c r="AR61" i="20"/>
  <c r="AQ61" i="20"/>
  <c r="AK61" i="20"/>
  <c r="AJ61" i="20"/>
  <c r="AI61" i="20"/>
  <c r="AH61" i="20"/>
  <c r="AG61" i="20"/>
  <c r="AF61" i="20"/>
  <c r="AE61" i="20"/>
  <c r="AD61" i="20"/>
  <c r="AC61" i="20"/>
  <c r="AB61" i="20"/>
  <c r="AA61" i="20"/>
  <c r="Z61" i="20"/>
  <c r="Y61" i="20"/>
  <c r="X61" i="20"/>
  <c r="W61" i="20"/>
  <c r="V61" i="20"/>
  <c r="U61" i="20"/>
  <c r="T61" i="20"/>
  <c r="S61" i="20"/>
  <c r="L61" i="20"/>
  <c r="D61" i="20"/>
  <c r="C61" i="20"/>
  <c r="B61" i="20"/>
  <c r="AS60" i="20"/>
  <c r="AR60" i="20"/>
  <c r="AQ60" i="20"/>
  <c r="AK60" i="20"/>
  <c r="AJ60" i="20"/>
  <c r="AI60" i="20"/>
  <c r="AH60" i="20"/>
  <c r="AG60" i="20"/>
  <c r="AF60" i="20"/>
  <c r="AE60" i="20"/>
  <c r="AD60" i="20"/>
  <c r="AC60" i="20"/>
  <c r="AB60" i="20"/>
  <c r="AA60" i="20"/>
  <c r="Z60" i="20"/>
  <c r="Y60" i="20"/>
  <c r="X60" i="20"/>
  <c r="W60" i="20"/>
  <c r="V60" i="20"/>
  <c r="U60" i="20"/>
  <c r="T60" i="20"/>
  <c r="S60" i="20"/>
  <c r="L60" i="20"/>
  <c r="D60" i="20"/>
  <c r="C60" i="20"/>
  <c r="B60" i="20"/>
  <c r="AK56" i="20"/>
  <c r="AJ56" i="20"/>
  <c r="AI56" i="20"/>
  <c r="AH56" i="20"/>
  <c r="AG56" i="20"/>
  <c r="AF56" i="20"/>
  <c r="AE56" i="20"/>
  <c r="Y56" i="20"/>
  <c r="S56" i="20"/>
  <c r="O56" i="20"/>
  <c r="D56" i="20"/>
  <c r="C56" i="20"/>
  <c r="B56" i="20"/>
  <c r="A56" i="20"/>
  <c r="A54" i="20"/>
  <c r="A53" i="20"/>
  <c r="B52" i="20"/>
  <c r="AS45" i="20"/>
  <c r="AR45" i="20"/>
  <c r="AQ45" i="20"/>
  <c r="AK45" i="20"/>
  <c r="AJ45" i="20"/>
  <c r="AI45" i="20"/>
  <c r="AH45" i="20"/>
  <c r="AG45" i="20"/>
  <c r="AF45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L45" i="20"/>
  <c r="D45" i="20"/>
  <c r="C45" i="20"/>
  <c r="B45" i="20"/>
  <c r="AS44" i="20"/>
  <c r="AR44" i="20"/>
  <c r="AQ44" i="20"/>
  <c r="AK44" i="20"/>
  <c r="AJ44" i="20"/>
  <c r="AI44" i="20"/>
  <c r="AH44" i="20"/>
  <c r="AG44" i="20"/>
  <c r="AF44" i="20"/>
  <c r="AE44" i="20"/>
  <c r="AD44" i="20"/>
  <c r="AC44" i="20"/>
  <c r="AB44" i="20"/>
  <c r="AA44" i="20"/>
  <c r="Z44" i="20"/>
  <c r="Y44" i="20"/>
  <c r="X44" i="20"/>
  <c r="W44" i="20"/>
  <c r="V44" i="20"/>
  <c r="U44" i="20"/>
  <c r="T44" i="20"/>
  <c r="S44" i="20"/>
  <c r="L44" i="20"/>
  <c r="D44" i="20"/>
  <c r="C44" i="20"/>
  <c r="B44" i="20"/>
  <c r="AS43" i="20"/>
  <c r="AR43" i="20"/>
  <c r="AQ43" i="20"/>
  <c r="AK43" i="20"/>
  <c r="AJ43" i="20"/>
  <c r="AI43" i="20"/>
  <c r="AH43" i="20"/>
  <c r="AG43" i="20"/>
  <c r="AF43" i="20"/>
  <c r="AE43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L43" i="20"/>
  <c r="D43" i="20"/>
  <c r="C43" i="20"/>
  <c r="B43" i="20"/>
  <c r="AS42" i="20"/>
  <c r="AR42" i="20"/>
  <c r="AQ42" i="20"/>
  <c r="AK42" i="20"/>
  <c r="AJ42" i="20"/>
  <c r="AI42" i="20"/>
  <c r="AH42" i="20"/>
  <c r="AG42" i="20"/>
  <c r="AF42" i="20"/>
  <c r="AE42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L42" i="20"/>
  <c r="D42" i="20"/>
  <c r="C42" i="20"/>
  <c r="B42" i="20"/>
  <c r="AS41" i="20"/>
  <c r="AR41" i="20"/>
  <c r="AQ41" i="20"/>
  <c r="AK41" i="20"/>
  <c r="AJ41" i="20"/>
  <c r="AI41" i="20"/>
  <c r="AH41" i="20"/>
  <c r="AG41" i="20"/>
  <c r="AF41" i="20"/>
  <c r="AE41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L41" i="20"/>
  <c r="D41" i="20"/>
  <c r="C41" i="20"/>
  <c r="B41" i="20"/>
  <c r="AS40" i="20"/>
  <c r="AR40" i="20"/>
  <c r="AQ40" i="20"/>
  <c r="AK40" i="20"/>
  <c r="AJ40" i="20"/>
  <c r="AI40" i="20"/>
  <c r="AH40" i="20"/>
  <c r="AG40" i="20"/>
  <c r="AF40" i="20"/>
  <c r="AE40" i="20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L40" i="20"/>
  <c r="D40" i="20"/>
  <c r="C40" i="20"/>
  <c r="B40" i="20"/>
  <c r="AS39" i="20"/>
  <c r="AR39" i="20"/>
  <c r="AQ39" i="20"/>
  <c r="AK39" i="20"/>
  <c r="AJ39" i="20"/>
  <c r="AI39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L39" i="20"/>
  <c r="D39" i="20"/>
  <c r="C39" i="20"/>
  <c r="B39" i="20"/>
  <c r="AS38" i="20"/>
  <c r="AR38" i="20"/>
  <c r="AQ38" i="20"/>
  <c r="AK38" i="20"/>
  <c r="AJ38" i="20"/>
  <c r="AI38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L38" i="20"/>
  <c r="D38" i="20"/>
  <c r="C38" i="20"/>
  <c r="B38" i="20"/>
  <c r="AS37" i="20"/>
  <c r="AR37" i="20"/>
  <c r="AQ37" i="20"/>
  <c r="AK37" i="20"/>
  <c r="AJ37" i="20"/>
  <c r="AI37" i="20"/>
  <c r="AH37" i="20"/>
  <c r="AG37" i="20"/>
  <c r="AF37" i="20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L37" i="20"/>
  <c r="D37" i="20"/>
  <c r="C37" i="20"/>
  <c r="B37" i="20"/>
  <c r="AS36" i="20"/>
  <c r="AR36" i="20"/>
  <c r="AQ36" i="20"/>
  <c r="AK36" i="20"/>
  <c r="AJ36" i="20"/>
  <c r="AI36" i="20"/>
  <c r="AH36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L36" i="20"/>
  <c r="D36" i="20"/>
  <c r="C36" i="20"/>
  <c r="B36" i="20"/>
  <c r="AS35" i="20"/>
  <c r="AR35" i="20"/>
  <c r="AQ35" i="20"/>
  <c r="AK35" i="20"/>
  <c r="AJ35" i="20"/>
  <c r="AI35" i="20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L35" i="20"/>
  <c r="D35" i="20"/>
  <c r="C35" i="20"/>
  <c r="B35" i="20"/>
  <c r="AS34" i="20"/>
  <c r="AR34" i="20"/>
  <c r="AQ34" i="20"/>
  <c r="AK34" i="20"/>
  <c r="AJ34" i="20"/>
  <c r="AI34" i="20"/>
  <c r="AH34" i="20"/>
  <c r="AG34" i="20"/>
  <c r="AF34" i="20"/>
  <c r="AE34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L34" i="20"/>
  <c r="D34" i="20"/>
  <c r="C34" i="20"/>
  <c r="B34" i="20"/>
  <c r="AK30" i="20"/>
  <c r="AJ30" i="20"/>
  <c r="AI30" i="20"/>
  <c r="AH30" i="20"/>
  <c r="AG30" i="20"/>
  <c r="AF30" i="20"/>
  <c r="AE30" i="20"/>
  <c r="Y30" i="20"/>
  <c r="S30" i="20"/>
  <c r="O30" i="20"/>
  <c r="D30" i="20"/>
  <c r="C30" i="20"/>
  <c r="B30" i="20"/>
  <c r="A30" i="20"/>
  <c r="A28" i="20"/>
  <c r="A27" i="20"/>
  <c r="B26" i="20"/>
  <c r="AS19" i="20"/>
  <c r="AR19" i="20"/>
  <c r="AQ19" i="20"/>
  <c r="AK19" i="20"/>
  <c r="AJ19" i="20"/>
  <c r="AI19" i="20"/>
  <c r="AH19" i="20"/>
  <c r="AG19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L19" i="20"/>
  <c r="D19" i="20"/>
  <c r="C19" i="20"/>
  <c r="B19" i="20"/>
  <c r="AS18" i="20"/>
  <c r="AR18" i="20"/>
  <c r="AQ18" i="20"/>
  <c r="AK18" i="20"/>
  <c r="AJ18" i="20"/>
  <c r="AI18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L18" i="20"/>
  <c r="D18" i="20"/>
  <c r="C18" i="20"/>
  <c r="B18" i="20"/>
  <c r="AS17" i="20"/>
  <c r="AR17" i="20"/>
  <c r="AQ17" i="20"/>
  <c r="AK17" i="20"/>
  <c r="AJ17" i="20"/>
  <c r="AI17" i="20"/>
  <c r="AH17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L17" i="20"/>
  <c r="D17" i="20"/>
  <c r="C17" i="20"/>
  <c r="B17" i="20"/>
  <c r="AS16" i="20"/>
  <c r="AR16" i="20"/>
  <c r="AQ16" i="20"/>
  <c r="AK16" i="20"/>
  <c r="AJ16" i="20"/>
  <c r="AI16" i="20"/>
  <c r="AH16" i="20"/>
  <c r="AG16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L16" i="20"/>
  <c r="D16" i="20"/>
  <c r="C16" i="20"/>
  <c r="B16" i="20"/>
  <c r="AS15" i="20"/>
  <c r="AR15" i="20"/>
  <c r="AQ15" i="20"/>
  <c r="AK15" i="20"/>
  <c r="AJ15" i="20"/>
  <c r="AI15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L15" i="20"/>
  <c r="D15" i="20"/>
  <c r="C15" i="20"/>
  <c r="B15" i="20"/>
  <c r="AS14" i="20"/>
  <c r="AR14" i="20"/>
  <c r="AQ14" i="20"/>
  <c r="AK14" i="20"/>
  <c r="AJ14" i="20"/>
  <c r="AI14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L14" i="20"/>
  <c r="D14" i="20"/>
  <c r="C14" i="20"/>
  <c r="B14" i="20"/>
  <c r="AS13" i="20"/>
  <c r="AR13" i="20"/>
  <c r="AQ13" i="20"/>
  <c r="AK13" i="20"/>
  <c r="AJ13" i="20"/>
  <c r="AI13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L13" i="20"/>
  <c r="D13" i="20"/>
  <c r="C13" i="20"/>
  <c r="B13" i="20"/>
  <c r="AS12" i="20"/>
  <c r="AR12" i="20"/>
  <c r="AQ12" i="20"/>
  <c r="AK12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L12" i="20"/>
  <c r="D12" i="20"/>
  <c r="C12" i="20"/>
  <c r="B12" i="20"/>
  <c r="AS11" i="20"/>
  <c r="AR11" i="20"/>
  <c r="AQ11" i="20"/>
  <c r="AK11" i="20"/>
  <c r="AJ11" i="20"/>
  <c r="AI11" i="20"/>
  <c r="AH11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L11" i="20"/>
  <c r="D11" i="20"/>
  <c r="C11" i="20"/>
  <c r="B11" i="20"/>
  <c r="AS10" i="20"/>
  <c r="AR10" i="20"/>
  <c r="AQ10" i="20"/>
  <c r="AK10" i="20"/>
  <c r="AJ10" i="20"/>
  <c r="AI10" i="20"/>
  <c r="AH10" i="20"/>
  <c r="AG10" i="20"/>
  <c r="AF10" i="20"/>
  <c r="AE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L10" i="20"/>
  <c r="D10" i="20"/>
  <c r="C10" i="20"/>
  <c r="B10" i="20"/>
  <c r="AS9" i="20"/>
  <c r="AR9" i="20"/>
  <c r="AQ9" i="20"/>
  <c r="AK9" i="20"/>
  <c r="AJ9" i="20"/>
  <c r="AI9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L9" i="20"/>
  <c r="D9" i="20"/>
  <c r="C9" i="20"/>
  <c r="B9" i="20"/>
  <c r="AS8" i="20"/>
  <c r="AR8" i="20"/>
  <c r="AQ8" i="20"/>
  <c r="AK8" i="20"/>
  <c r="AJ8" i="20"/>
  <c r="AI8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L8" i="20"/>
  <c r="D8" i="20"/>
  <c r="C8" i="20"/>
  <c r="B8" i="20"/>
  <c r="AK4" i="20"/>
  <c r="AJ4" i="20"/>
  <c r="AI4" i="20"/>
  <c r="AH4" i="20"/>
  <c r="AG4" i="20"/>
  <c r="AF4" i="20"/>
  <c r="AE4" i="20"/>
  <c r="Y4" i="20"/>
  <c r="S4" i="20"/>
  <c r="O4" i="20"/>
  <c r="D4" i="20"/>
  <c r="C4" i="20"/>
  <c r="B4" i="20"/>
  <c r="A4" i="20"/>
  <c r="B182" i="19"/>
  <c r="AS175" i="19"/>
  <c r="AR175" i="19"/>
  <c r="AQ175" i="19"/>
  <c r="AK175" i="19"/>
  <c r="AJ175" i="19"/>
  <c r="AI175" i="19"/>
  <c r="AH175" i="19"/>
  <c r="AG175" i="19"/>
  <c r="AF175" i="19"/>
  <c r="AE175" i="19"/>
  <c r="AD175" i="19"/>
  <c r="AC175" i="19"/>
  <c r="AB175" i="19"/>
  <c r="AA175" i="19"/>
  <c r="Z175" i="19"/>
  <c r="Y175" i="19"/>
  <c r="X175" i="19"/>
  <c r="W175" i="19"/>
  <c r="V175" i="19"/>
  <c r="U175" i="19"/>
  <c r="T175" i="19"/>
  <c r="S175" i="19"/>
  <c r="L175" i="19"/>
  <c r="D175" i="19"/>
  <c r="C175" i="19"/>
  <c r="B175" i="19"/>
  <c r="AS174" i="19"/>
  <c r="AR174" i="19"/>
  <c r="AQ174" i="19"/>
  <c r="AK174" i="19"/>
  <c r="AJ174" i="19"/>
  <c r="AI174" i="19"/>
  <c r="AH174" i="19"/>
  <c r="AG174" i="19"/>
  <c r="AF174" i="19"/>
  <c r="AE174" i="19"/>
  <c r="AD174" i="19"/>
  <c r="AC174" i="19"/>
  <c r="AB174" i="19"/>
  <c r="AA174" i="19"/>
  <c r="Z174" i="19"/>
  <c r="Y174" i="19"/>
  <c r="X174" i="19"/>
  <c r="W174" i="19"/>
  <c r="V174" i="19"/>
  <c r="U174" i="19"/>
  <c r="T174" i="19"/>
  <c r="S174" i="19"/>
  <c r="L174" i="19"/>
  <c r="D174" i="19"/>
  <c r="C174" i="19"/>
  <c r="B174" i="19"/>
  <c r="AS173" i="19"/>
  <c r="AR173" i="19"/>
  <c r="AQ173" i="19"/>
  <c r="AK173" i="19"/>
  <c r="AJ173" i="19"/>
  <c r="AI173" i="19"/>
  <c r="AH173" i="19"/>
  <c r="AG173" i="19"/>
  <c r="AF173" i="19"/>
  <c r="AE173" i="19"/>
  <c r="AD173" i="19"/>
  <c r="AC173" i="19"/>
  <c r="AB173" i="19"/>
  <c r="AA173" i="19"/>
  <c r="Z173" i="19"/>
  <c r="Y173" i="19"/>
  <c r="X173" i="19"/>
  <c r="W173" i="19"/>
  <c r="V173" i="19"/>
  <c r="U173" i="19"/>
  <c r="T173" i="19"/>
  <c r="S173" i="19"/>
  <c r="L173" i="19"/>
  <c r="D173" i="19"/>
  <c r="C173" i="19"/>
  <c r="B173" i="19"/>
  <c r="AS172" i="19"/>
  <c r="AR172" i="19"/>
  <c r="AQ172" i="19"/>
  <c r="AK172" i="19"/>
  <c r="AJ172" i="19"/>
  <c r="AI172" i="19"/>
  <c r="AH172" i="19"/>
  <c r="AG172" i="19"/>
  <c r="AF172" i="19"/>
  <c r="AE172" i="19"/>
  <c r="AD172" i="19"/>
  <c r="AC172" i="19"/>
  <c r="AB172" i="19"/>
  <c r="AA172" i="19"/>
  <c r="Z172" i="19"/>
  <c r="Y172" i="19"/>
  <c r="X172" i="19"/>
  <c r="W172" i="19"/>
  <c r="V172" i="19"/>
  <c r="U172" i="19"/>
  <c r="T172" i="19"/>
  <c r="S172" i="19"/>
  <c r="L172" i="19"/>
  <c r="D172" i="19"/>
  <c r="C172" i="19"/>
  <c r="B172" i="19"/>
  <c r="AS171" i="19"/>
  <c r="AR171" i="19"/>
  <c r="AQ171" i="19"/>
  <c r="AK171" i="19"/>
  <c r="AJ171" i="19"/>
  <c r="AI171" i="19"/>
  <c r="AH171" i="19"/>
  <c r="AG171" i="19"/>
  <c r="AF171" i="19"/>
  <c r="AE171" i="19"/>
  <c r="AD171" i="19"/>
  <c r="AC171" i="19"/>
  <c r="AB171" i="19"/>
  <c r="AA171" i="19"/>
  <c r="Z171" i="19"/>
  <c r="Y171" i="19"/>
  <c r="X171" i="19"/>
  <c r="W171" i="19"/>
  <c r="V171" i="19"/>
  <c r="U171" i="19"/>
  <c r="T171" i="19"/>
  <c r="S171" i="19"/>
  <c r="L171" i="19"/>
  <c r="D171" i="19"/>
  <c r="C171" i="19"/>
  <c r="B171" i="19"/>
  <c r="AS170" i="19"/>
  <c r="AR170" i="19"/>
  <c r="AQ170" i="19"/>
  <c r="AK170" i="19"/>
  <c r="AJ170" i="19"/>
  <c r="AI170" i="19"/>
  <c r="AH170" i="19"/>
  <c r="AG170" i="19"/>
  <c r="AF170" i="19"/>
  <c r="AE170" i="19"/>
  <c r="AD170" i="19"/>
  <c r="AC170" i="19"/>
  <c r="AB170" i="19"/>
  <c r="AA170" i="19"/>
  <c r="Z170" i="19"/>
  <c r="Y170" i="19"/>
  <c r="X170" i="19"/>
  <c r="W170" i="19"/>
  <c r="V170" i="19"/>
  <c r="U170" i="19"/>
  <c r="T170" i="19"/>
  <c r="S170" i="19"/>
  <c r="L170" i="19"/>
  <c r="D170" i="19"/>
  <c r="C170" i="19"/>
  <c r="B170" i="19"/>
  <c r="AS169" i="19"/>
  <c r="AR169" i="19"/>
  <c r="AQ169" i="19"/>
  <c r="AK169" i="19"/>
  <c r="AJ169" i="19"/>
  <c r="AI169" i="19"/>
  <c r="AH169" i="19"/>
  <c r="AG169" i="19"/>
  <c r="AF169" i="19"/>
  <c r="AE169" i="19"/>
  <c r="AD169" i="19"/>
  <c r="AC169" i="19"/>
  <c r="AB169" i="19"/>
  <c r="AA169" i="19"/>
  <c r="Z169" i="19"/>
  <c r="Y169" i="19"/>
  <c r="X169" i="19"/>
  <c r="W169" i="19"/>
  <c r="V169" i="19"/>
  <c r="U169" i="19"/>
  <c r="T169" i="19"/>
  <c r="S169" i="19"/>
  <c r="L169" i="19"/>
  <c r="D169" i="19"/>
  <c r="C169" i="19"/>
  <c r="B169" i="19"/>
  <c r="AS168" i="19"/>
  <c r="AR168" i="19"/>
  <c r="AQ168" i="19"/>
  <c r="AK168" i="19"/>
  <c r="AJ168" i="19"/>
  <c r="AI168" i="19"/>
  <c r="AH168" i="19"/>
  <c r="AG168" i="19"/>
  <c r="AF168" i="19"/>
  <c r="AE168" i="19"/>
  <c r="AD168" i="19"/>
  <c r="AC168" i="19"/>
  <c r="AB168" i="19"/>
  <c r="AA168" i="19"/>
  <c r="Z168" i="19"/>
  <c r="Y168" i="19"/>
  <c r="X168" i="19"/>
  <c r="W168" i="19"/>
  <c r="V168" i="19"/>
  <c r="U168" i="19"/>
  <c r="T168" i="19"/>
  <c r="S168" i="19"/>
  <c r="L168" i="19"/>
  <c r="D168" i="19"/>
  <c r="C168" i="19"/>
  <c r="B168" i="19"/>
  <c r="AS167" i="19"/>
  <c r="AR167" i="19"/>
  <c r="AQ167" i="19"/>
  <c r="AK167" i="19"/>
  <c r="AJ167" i="19"/>
  <c r="AI167" i="19"/>
  <c r="AH167" i="19"/>
  <c r="AG167" i="19"/>
  <c r="AF167" i="19"/>
  <c r="AE167" i="19"/>
  <c r="AD167" i="19"/>
  <c r="AC167" i="19"/>
  <c r="AB167" i="19"/>
  <c r="AA167" i="19"/>
  <c r="Z167" i="19"/>
  <c r="Y167" i="19"/>
  <c r="X167" i="19"/>
  <c r="W167" i="19"/>
  <c r="V167" i="19"/>
  <c r="U167" i="19"/>
  <c r="T167" i="19"/>
  <c r="S167" i="19"/>
  <c r="L167" i="19"/>
  <c r="D167" i="19"/>
  <c r="C167" i="19"/>
  <c r="B167" i="19"/>
  <c r="AS166" i="19"/>
  <c r="AR166" i="19"/>
  <c r="AQ166" i="19"/>
  <c r="AK166" i="19"/>
  <c r="AJ166" i="19"/>
  <c r="AI166" i="19"/>
  <c r="AH166" i="19"/>
  <c r="AG166" i="19"/>
  <c r="AF166" i="19"/>
  <c r="AE166" i="19"/>
  <c r="AD166" i="19"/>
  <c r="AC166" i="19"/>
  <c r="AB166" i="19"/>
  <c r="AA166" i="19"/>
  <c r="Z166" i="19"/>
  <c r="Y166" i="19"/>
  <c r="X166" i="19"/>
  <c r="W166" i="19"/>
  <c r="V166" i="19"/>
  <c r="U166" i="19"/>
  <c r="T166" i="19"/>
  <c r="S166" i="19"/>
  <c r="L166" i="19"/>
  <c r="D166" i="19"/>
  <c r="C166" i="19"/>
  <c r="B166" i="19"/>
  <c r="AS165" i="19"/>
  <c r="AR165" i="19"/>
  <c r="AQ165" i="19"/>
  <c r="AK165" i="19"/>
  <c r="AJ165" i="19"/>
  <c r="AI165" i="19"/>
  <c r="AH165" i="19"/>
  <c r="AG165" i="19"/>
  <c r="AF165" i="19"/>
  <c r="AE165" i="19"/>
  <c r="AD165" i="19"/>
  <c r="AC165" i="19"/>
  <c r="AB165" i="19"/>
  <c r="AA165" i="19"/>
  <c r="Z165" i="19"/>
  <c r="Y165" i="19"/>
  <c r="X165" i="19"/>
  <c r="W165" i="19"/>
  <c r="V165" i="19"/>
  <c r="U165" i="19"/>
  <c r="T165" i="19"/>
  <c r="S165" i="19"/>
  <c r="L165" i="19"/>
  <c r="D165" i="19"/>
  <c r="C165" i="19"/>
  <c r="B165" i="19"/>
  <c r="AS164" i="19"/>
  <c r="AR164" i="19"/>
  <c r="AQ164" i="19"/>
  <c r="AK164" i="19"/>
  <c r="AJ164" i="19"/>
  <c r="AI164" i="19"/>
  <c r="AH164" i="19"/>
  <c r="AG164" i="19"/>
  <c r="AF164" i="19"/>
  <c r="AE164" i="19"/>
  <c r="AD164" i="19"/>
  <c r="AC164" i="19"/>
  <c r="AB164" i="19"/>
  <c r="AA164" i="19"/>
  <c r="Z164" i="19"/>
  <c r="Y164" i="19"/>
  <c r="X164" i="19"/>
  <c r="W164" i="19"/>
  <c r="V164" i="19"/>
  <c r="U164" i="19"/>
  <c r="T164" i="19"/>
  <c r="S164" i="19"/>
  <c r="L164" i="19"/>
  <c r="D164" i="19"/>
  <c r="C164" i="19"/>
  <c r="B164" i="19"/>
  <c r="AK160" i="19"/>
  <c r="AJ160" i="19"/>
  <c r="AI160" i="19"/>
  <c r="AH160" i="19"/>
  <c r="AG160" i="19"/>
  <c r="AF160" i="19"/>
  <c r="AE160" i="19"/>
  <c r="Y160" i="19"/>
  <c r="S160" i="19"/>
  <c r="O160" i="19"/>
  <c r="D160" i="19"/>
  <c r="C160" i="19"/>
  <c r="B160" i="19"/>
  <c r="A160" i="19"/>
  <c r="A158" i="19"/>
  <c r="A157" i="19"/>
  <c r="B156" i="19"/>
  <c r="AS149" i="19"/>
  <c r="AR149" i="19"/>
  <c r="AQ149" i="19"/>
  <c r="AK149" i="19"/>
  <c r="AJ149" i="19"/>
  <c r="AI149" i="19"/>
  <c r="AH149" i="19"/>
  <c r="AG149" i="19"/>
  <c r="AF149" i="19"/>
  <c r="AE149" i="19"/>
  <c r="AD149" i="19"/>
  <c r="AC149" i="19"/>
  <c r="AB149" i="19"/>
  <c r="AA149" i="19"/>
  <c r="Z149" i="19"/>
  <c r="Y149" i="19"/>
  <c r="X149" i="19"/>
  <c r="W149" i="19"/>
  <c r="V149" i="19"/>
  <c r="U149" i="19"/>
  <c r="T149" i="19"/>
  <c r="S149" i="19"/>
  <c r="L149" i="19"/>
  <c r="D149" i="19"/>
  <c r="C149" i="19"/>
  <c r="B149" i="19"/>
  <c r="AS148" i="19"/>
  <c r="AR148" i="19"/>
  <c r="AQ148" i="19"/>
  <c r="AK148" i="19"/>
  <c r="AJ148" i="19"/>
  <c r="AI148" i="19"/>
  <c r="AH148" i="19"/>
  <c r="AG148" i="19"/>
  <c r="AF148" i="19"/>
  <c r="AE148" i="19"/>
  <c r="AD148" i="19"/>
  <c r="AC148" i="19"/>
  <c r="AB148" i="19"/>
  <c r="AA148" i="19"/>
  <c r="Z148" i="19"/>
  <c r="Y148" i="19"/>
  <c r="X148" i="19"/>
  <c r="W148" i="19"/>
  <c r="V148" i="19"/>
  <c r="U148" i="19"/>
  <c r="T148" i="19"/>
  <c r="S148" i="19"/>
  <c r="L148" i="19"/>
  <c r="D148" i="19"/>
  <c r="C148" i="19"/>
  <c r="B148" i="19"/>
  <c r="AS147" i="19"/>
  <c r="AR147" i="19"/>
  <c r="AQ147" i="19"/>
  <c r="AK147" i="19"/>
  <c r="AJ147" i="19"/>
  <c r="AI147" i="19"/>
  <c r="AH147" i="19"/>
  <c r="AG147" i="19"/>
  <c r="AF147" i="19"/>
  <c r="AE147" i="19"/>
  <c r="AD147" i="19"/>
  <c r="AC147" i="19"/>
  <c r="AB147" i="19"/>
  <c r="AA147" i="19"/>
  <c r="Z147" i="19"/>
  <c r="Y147" i="19"/>
  <c r="X147" i="19"/>
  <c r="W147" i="19"/>
  <c r="V147" i="19"/>
  <c r="U147" i="19"/>
  <c r="T147" i="19"/>
  <c r="S147" i="19"/>
  <c r="L147" i="19"/>
  <c r="D147" i="19"/>
  <c r="C147" i="19"/>
  <c r="B147" i="19"/>
  <c r="AS146" i="19"/>
  <c r="AR146" i="19"/>
  <c r="AQ146" i="19"/>
  <c r="AK146" i="19"/>
  <c r="AJ146" i="19"/>
  <c r="AI146" i="19"/>
  <c r="AH146" i="19"/>
  <c r="AG146" i="19"/>
  <c r="AF146" i="19"/>
  <c r="AE146" i="19"/>
  <c r="AD146" i="19"/>
  <c r="AC146" i="19"/>
  <c r="AB146" i="19"/>
  <c r="AA146" i="19"/>
  <c r="Z146" i="19"/>
  <c r="Y146" i="19"/>
  <c r="X146" i="19"/>
  <c r="W146" i="19"/>
  <c r="V146" i="19"/>
  <c r="U146" i="19"/>
  <c r="T146" i="19"/>
  <c r="S146" i="19"/>
  <c r="L146" i="19"/>
  <c r="D146" i="19"/>
  <c r="C146" i="19"/>
  <c r="B146" i="19"/>
  <c r="AS145" i="19"/>
  <c r="AR145" i="19"/>
  <c r="AQ145" i="19"/>
  <c r="AK145" i="19"/>
  <c r="AJ145" i="19"/>
  <c r="AI145" i="19"/>
  <c r="AH145" i="19"/>
  <c r="AG145" i="19"/>
  <c r="AF145" i="19"/>
  <c r="AE145" i="19"/>
  <c r="AD145" i="19"/>
  <c r="AC145" i="19"/>
  <c r="AB145" i="19"/>
  <c r="AA145" i="19"/>
  <c r="Z145" i="19"/>
  <c r="Y145" i="19"/>
  <c r="X145" i="19"/>
  <c r="W145" i="19"/>
  <c r="V145" i="19"/>
  <c r="U145" i="19"/>
  <c r="T145" i="19"/>
  <c r="S145" i="19"/>
  <c r="L145" i="19"/>
  <c r="D145" i="19"/>
  <c r="C145" i="19"/>
  <c r="B145" i="19"/>
  <c r="AS144" i="19"/>
  <c r="AR144" i="19"/>
  <c r="AQ144" i="19"/>
  <c r="AK144" i="19"/>
  <c r="AJ144" i="19"/>
  <c r="AI144" i="19"/>
  <c r="AH144" i="19"/>
  <c r="AG144" i="19"/>
  <c r="AF144" i="19"/>
  <c r="AE144" i="19"/>
  <c r="AD144" i="19"/>
  <c r="AC144" i="19"/>
  <c r="AB144" i="19"/>
  <c r="AA144" i="19"/>
  <c r="Z144" i="19"/>
  <c r="Y144" i="19"/>
  <c r="X144" i="19"/>
  <c r="W144" i="19"/>
  <c r="V144" i="19"/>
  <c r="U144" i="19"/>
  <c r="T144" i="19"/>
  <c r="S144" i="19"/>
  <c r="L144" i="19"/>
  <c r="D144" i="19"/>
  <c r="C144" i="19"/>
  <c r="B144" i="19"/>
  <c r="AS143" i="19"/>
  <c r="AR143" i="19"/>
  <c r="AQ143" i="19"/>
  <c r="AK143" i="19"/>
  <c r="AJ143" i="19"/>
  <c r="AI143" i="19"/>
  <c r="AH143" i="19"/>
  <c r="AG143" i="19"/>
  <c r="AF143" i="19"/>
  <c r="AE143" i="19"/>
  <c r="AD143" i="19"/>
  <c r="AC143" i="19"/>
  <c r="AB143" i="19"/>
  <c r="AA143" i="19"/>
  <c r="Z143" i="19"/>
  <c r="Y143" i="19"/>
  <c r="X143" i="19"/>
  <c r="W143" i="19"/>
  <c r="V143" i="19"/>
  <c r="U143" i="19"/>
  <c r="T143" i="19"/>
  <c r="S143" i="19"/>
  <c r="L143" i="19"/>
  <c r="D143" i="19"/>
  <c r="C143" i="19"/>
  <c r="B143" i="19"/>
  <c r="AS142" i="19"/>
  <c r="AR142" i="19"/>
  <c r="AQ142" i="19"/>
  <c r="AK142" i="19"/>
  <c r="AJ142" i="19"/>
  <c r="AI142" i="19"/>
  <c r="AH142" i="19"/>
  <c r="AG142" i="19"/>
  <c r="AF142" i="19"/>
  <c r="AE142" i="19"/>
  <c r="AD142" i="19"/>
  <c r="AC142" i="19"/>
  <c r="AB142" i="19"/>
  <c r="AA142" i="19"/>
  <c r="Z142" i="19"/>
  <c r="Y142" i="19"/>
  <c r="X142" i="19"/>
  <c r="W142" i="19"/>
  <c r="V142" i="19"/>
  <c r="U142" i="19"/>
  <c r="T142" i="19"/>
  <c r="S142" i="19"/>
  <c r="L142" i="19"/>
  <c r="D142" i="19"/>
  <c r="C142" i="19"/>
  <c r="B142" i="19"/>
  <c r="AS141" i="19"/>
  <c r="AR141" i="19"/>
  <c r="AQ141" i="19"/>
  <c r="AK141" i="19"/>
  <c r="AJ141" i="19"/>
  <c r="AI141" i="19"/>
  <c r="AH141" i="19"/>
  <c r="AG141" i="19"/>
  <c r="AF141" i="19"/>
  <c r="AE141" i="19"/>
  <c r="AD141" i="19"/>
  <c r="AC141" i="19"/>
  <c r="AB141" i="19"/>
  <c r="AA141" i="19"/>
  <c r="Z141" i="19"/>
  <c r="Y141" i="19"/>
  <c r="X141" i="19"/>
  <c r="W141" i="19"/>
  <c r="V141" i="19"/>
  <c r="U141" i="19"/>
  <c r="T141" i="19"/>
  <c r="S141" i="19"/>
  <c r="L141" i="19"/>
  <c r="D141" i="19"/>
  <c r="C141" i="19"/>
  <c r="B141" i="19"/>
  <c r="AS140" i="19"/>
  <c r="AR140" i="19"/>
  <c r="AQ140" i="19"/>
  <c r="AK140" i="19"/>
  <c r="AJ140" i="19"/>
  <c r="AI140" i="19"/>
  <c r="AH140" i="19"/>
  <c r="AG140" i="19"/>
  <c r="AF140" i="19"/>
  <c r="AE140" i="19"/>
  <c r="AD140" i="19"/>
  <c r="AC140" i="19"/>
  <c r="AB140" i="19"/>
  <c r="AA140" i="19"/>
  <c r="Z140" i="19"/>
  <c r="Y140" i="19"/>
  <c r="X140" i="19"/>
  <c r="W140" i="19"/>
  <c r="V140" i="19"/>
  <c r="U140" i="19"/>
  <c r="T140" i="19"/>
  <c r="S140" i="19"/>
  <c r="L140" i="19"/>
  <c r="D140" i="19"/>
  <c r="C140" i="19"/>
  <c r="B140" i="19"/>
  <c r="AS139" i="19"/>
  <c r="AR139" i="19"/>
  <c r="AQ139" i="19"/>
  <c r="AK139" i="19"/>
  <c r="AJ139" i="19"/>
  <c r="AI139" i="19"/>
  <c r="AH139" i="19"/>
  <c r="AG139" i="19"/>
  <c r="AF139" i="19"/>
  <c r="AE139" i="19"/>
  <c r="AD139" i="19"/>
  <c r="AC139" i="19"/>
  <c r="AB139" i="19"/>
  <c r="AA139" i="19"/>
  <c r="Z139" i="19"/>
  <c r="Y139" i="19"/>
  <c r="X139" i="19"/>
  <c r="W139" i="19"/>
  <c r="V139" i="19"/>
  <c r="U139" i="19"/>
  <c r="T139" i="19"/>
  <c r="S139" i="19"/>
  <c r="L139" i="19"/>
  <c r="D139" i="19"/>
  <c r="C139" i="19"/>
  <c r="B139" i="19"/>
  <c r="AS138" i="19"/>
  <c r="AR138" i="19"/>
  <c r="AQ138" i="19"/>
  <c r="AK138" i="19"/>
  <c r="AJ138" i="19"/>
  <c r="AI138" i="19"/>
  <c r="AH138" i="19"/>
  <c r="AG138" i="19"/>
  <c r="AF138" i="19"/>
  <c r="AE138" i="19"/>
  <c r="AD138" i="19"/>
  <c r="AC138" i="19"/>
  <c r="AB138" i="19"/>
  <c r="AA138" i="19"/>
  <c r="Z138" i="19"/>
  <c r="Y138" i="19"/>
  <c r="X138" i="19"/>
  <c r="W138" i="19"/>
  <c r="V138" i="19"/>
  <c r="U138" i="19"/>
  <c r="T138" i="19"/>
  <c r="S138" i="19"/>
  <c r="L138" i="19"/>
  <c r="D138" i="19"/>
  <c r="C138" i="19"/>
  <c r="B138" i="19"/>
  <c r="AK134" i="19"/>
  <c r="AJ134" i="19"/>
  <c r="AI134" i="19"/>
  <c r="AH134" i="19"/>
  <c r="AG134" i="19"/>
  <c r="AF134" i="19"/>
  <c r="AE134" i="19"/>
  <c r="Y134" i="19"/>
  <c r="S134" i="19"/>
  <c r="O134" i="19"/>
  <c r="D134" i="19"/>
  <c r="C134" i="19"/>
  <c r="B134" i="19"/>
  <c r="A134" i="19"/>
  <c r="A132" i="19"/>
  <c r="A131" i="19"/>
  <c r="B130" i="19"/>
  <c r="AS123" i="19"/>
  <c r="AR123" i="19"/>
  <c r="AQ123" i="19"/>
  <c r="AK123" i="19"/>
  <c r="AJ123" i="19"/>
  <c r="AI123" i="19"/>
  <c r="AH123" i="19"/>
  <c r="AG123" i="19"/>
  <c r="AF123" i="19"/>
  <c r="AE123" i="19"/>
  <c r="AD123" i="19"/>
  <c r="AC123" i="19"/>
  <c r="AB123" i="19"/>
  <c r="AA123" i="19"/>
  <c r="Z123" i="19"/>
  <c r="Y123" i="19"/>
  <c r="X123" i="19"/>
  <c r="W123" i="19"/>
  <c r="V123" i="19"/>
  <c r="U123" i="19"/>
  <c r="T123" i="19"/>
  <c r="S123" i="19"/>
  <c r="L123" i="19"/>
  <c r="D123" i="19"/>
  <c r="C123" i="19"/>
  <c r="B123" i="19"/>
  <c r="AS122" i="19"/>
  <c r="AR122" i="19"/>
  <c r="AQ122" i="19"/>
  <c r="AK122" i="19"/>
  <c r="AJ122" i="19"/>
  <c r="AI122" i="19"/>
  <c r="AH122" i="19"/>
  <c r="AG122" i="19"/>
  <c r="AF122" i="19"/>
  <c r="AE122" i="19"/>
  <c r="AD122" i="19"/>
  <c r="AC122" i="19"/>
  <c r="AB122" i="19"/>
  <c r="AA122" i="19"/>
  <c r="Z122" i="19"/>
  <c r="Y122" i="19"/>
  <c r="X122" i="19"/>
  <c r="W122" i="19"/>
  <c r="V122" i="19"/>
  <c r="U122" i="19"/>
  <c r="T122" i="19"/>
  <c r="S122" i="19"/>
  <c r="L122" i="19"/>
  <c r="D122" i="19"/>
  <c r="C122" i="19"/>
  <c r="B122" i="19"/>
  <c r="AS121" i="19"/>
  <c r="AR121" i="19"/>
  <c r="AQ121" i="19"/>
  <c r="AK121" i="19"/>
  <c r="AJ121" i="19"/>
  <c r="AI121" i="19"/>
  <c r="AH121" i="19"/>
  <c r="AG121" i="19"/>
  <c r="AF121" i="19"/>
  <c r="AE121" i="19"/>
  <c r="AD121" i="19"/>
  <c r="AC121" i="19"/>
  <c r="AB121" i="19"/>
  <c r="AA121" i="19"/>
  <c r="Z121" i="19"/>
  <c r="Y121" i="19"/>
  <c r="X121" i="19"/>
  <c r="W121" i="19"/>
  <c r="V121" i="19"/>
  <c r="U121" i="19"/>
  <c r="T121" i="19"/>
  <c r="S121" i="19"/>
  <c r="L121" i="19"/>
  <c r="D121" i="19"/>
  <c r="C121" i="19"/>
  <c r="B121" i="19"/>
  <c r="AS120" i="19"/>
  <c r="AR120" i="19"/>
  <c r="AQ120" i="19"/>
  <c r="AK120" i="19"/>
  <c r="AJ120" i="19"/>
  <c r="AI120" i="19"/>
  <c r="AH120" i="19"/>
  <c r="AG120" i="19"/>
  <c r="AF120" i="19"/>
  <c r="AE120" i="19"/>
  <c r="AD120" i="19"/>
  <c r="AC120" i="19"/>
  <c r="AB120" i="19"/>
  <c r="AA120" i="19"/>
  <c r="Z120" i="19"/>
  <c r="Y120" i="19"/>
  <c r="X120" i="19"/>
  <c r="W120" i="19"/>
  <c r="V120" i="19"/>
  <c r="U120" i="19"/>
  <c r="T120" i="19"/>
  <c r="S120" i="19"/>
  <c r="L120" i="19"/>
  <c r="D120" i="19"/>
  <c r="C120" i="19"/>
  <c r="B120" i="19"/>
  <c r="AS119" i="19"/>
  <c r="AR119" i="19"/>
  <c r="AQ119" i="19"/>
  <c r="AK119" i="19"/>
  <c r="AJ119" i="19"/>
  <c r="AI119" i="19"/>
  <c r="AH119" i="19"/>
  <c r="AG119" i="19"/>
  <c r="AF119" i="19"/>
  <c r="AE119" i="19"/>
  <c r="AD119" i="19"/>
  <c r="AC119" i="19"/>
  <c r="AB119" i="19"/>
  <c r="AA119" i="19"/>
  <c r="Z119" i="19"/>
  <c r="Y119" i="19"/>
  <c r="X119" i="19"/>
  <c r="W119" i="19"/>
  <c r="V119" i="19"/>
  <c r="U119" i="19"/>
  <c r="T119" i="19"/>
  <c r="S119" i="19"/>
  <c r="L119" i="19"/>
  <c r="D119" i="19"/>
  <c r="C119" i="19"/>
  <c r="B119" i="19"/>
  <c r="AS118" i="19"/>
  <c r="AR118" i="19"/>
  <c r="AQ118" i="19"/>
  <c r="AK118" i="19"/>
  <c r="AJ118" i="19"/>
  <c r="AI118" i="19"/>
  <c r="AH118" i="19"/>
  <c r="AG118" i="19"/>
  <c r="AF118" i="19"/>
  <c r="AE118" i="19"/>
  <c r="AD118" i="19"/>
  <c r="AC118" i="19"/>
  <c r="AB118" i="19"/>
  <c r="AA118" i="19"/>
  <c r="Z118" i="19"/>
  <c r="Y118" i="19"/>
  <c r="X118" i="19"/>
  <c r="W118" i="19"/>
  <c r="V118" i="19"/>
  <c r="U118" i="19"/>
  <c r="T118" i="19"/>
  <c r="S118" i="19"/>
  <c r="L118" i="19"/>
  <c r="D118" i="19"/>
  <c r="C118" i="19"/>
  <c r="B118" i="19"/>
  <c r="AS117" i="19"/>
  <c r="AR117" i="19"/>
  <c r="AQ117" i="19"/>
  <c r="AK117" i="19"/>
  <c r="AJ117" i="19"/>
  <c r="AI117" i="19"/>
  <c r="AH117" i="19"/>
  <c r="AG117" i="19"/>
  <c r="AF117" i="19"/>
  <c r="AE117" i="19"/>
  <c r="AD117" i="19"/>
  <c r="AC117" i="19"/>
  <c r="AB117" i="19"/>
  <c r="AA117" i="19"/>
  <c r="Z117" i="19"/>
  <c r="Y117" i="19"/>
  <c r="X117" i="19"/>
  <c r="W117" i="19"/>
  <c r="V117" i="19"/>
  <c r="U117" i="19"/>
  <c r="T117" i="19"/>
  <c r="S117" i="19"/>
  <c r="L117" i="19"/>
  <c r="D117" i="19"/>
  <c r="C117" i="19"/>
  <c r="B117" i="19"/>
  <c r="AS116" i="19"/>
  <c r="AR116" i="19"/>
  <c r="AQ116" i="19"/>
  <c r="AK116" i="19"/>
  <c r="AJ116" i="19"/>
  <c r="AI116" i="19"/>
  <c r="AH116" i="19"/>
  <c r="AG116" i="19"/>
  <c r="AF116" i="19"/>
  <c r="AE116" i="19"/>
  <c r="AD116" i="19"/>
  <c r="AC116" i="19"/>
  <c r="AB116" i="19"/>
  <c r="AA116" i="19"/>
  <c r="Z116" i="19"/>
  <c r="Y116" i="19"/>
  <c r="X116" i="19"/>
  <c r="W116" i="19"/>
  <c r="V116" i="19"/>
  <c r="U116" i="19"/>
  <c r="T116" i="19"/>
  <c r="S116" i="19"/>
  <c r="L116" i="19"/>
  <c r="D116" i="19"/>
  <c r="C116" i="19"/>
  <c r="B116" i="19"/>
  <c r="AS115" i="19"/>
  <c r="AR115" i="19"/>
  <c r="AQ115" i="19"/>
  <c r="AK115" i="19"/>
  <c r="AJ115" i="19"/>
  <c r="AI115" i="19"/>
  <c r="AH115" i="19"/>
  <c r="AG115" i="19"/>
  <c r="AF115" i="19"/>
  <c r="AE115" i="19"/>
  <c r="AD115" i="19"/>
  <c r="AC115" i="19"/>
  <c r="AB115" i="19"/>
  <c r="AA115" i="19"/>
  <c r="Z115" i="19"/>
  <c r="Y115" i="19"/>
  <c r="X115" i="19"/>
  <c r="W115" i="19"/>
  <c r="V115" i="19"/>
  <c r="U115" i="19"/>
  <c r="T115" i="19"/>
  <c r="S115" i="19"/>
  <c r="L115" i="19"/>
  <c r="D115" i="19"/>
  <c r="C115" i="19"/>
  <c r="B115" i="19"/>
  <c r="AS114" i="19"/>
  <c r="AR114" i="19"/>
  <c r="AQ114" i="19"/>
  <c r="AK114" i="19"/>
  <c r="AJ114" i="19"/>
  <c r="AI114" i="19"/>
  <c r="AH114" i="19"/>
  <c r="AG114" i="19"/>
  <c r="AF114" i="19"/>
  <c r="AE114" i="19"/>
  <c r="AD114" i="19"/>
  <c r="AC114" i="19"/>
  <c r="AB114" i="19"/>
  <c r="AA114" i="19"/>
  <c r="Z114" i="19"/>
  <c r="Y114" i="19"/>
  <c r="X114" i="19"/>
  <c r="W114" i="19"/>
  <c r="V114" i="19"/>
  <c r="U114" i="19"/>
  <c r="T114" i="19"/>
  <c r="S114" i="19"/>
  <c r="L114" i="19"/>
  <c r="D114" i="19"/>
  <c r="C114" i="19"/>
  <c r="B114" i="19"/>
  <c r="AS113" i="19"/>
  <c r="AR113" i="19"/>
  <c r="AQ113" i="19"/>
  <c r="AK113" i="19"/>
  <c r="AJ113" i="19"/>
  <c r="AI113" i="19"/>
  <c r="AH113" i="19"/>
  <c r="AG113" i="19"/>
  <c r="AF113" i="19"/>
  <c r="AE113" i="19"/>
  <c r="AD113" i="19"/>
  <c r="AC113" i="19"/>
  <c r="AB113" i="19"/>
  <c r="AA113" i="19"/>
  <c r="Z113" i="19"/>
  <c r="Y113" i="19"/>
  <c r="X113" i="19"/>
  <c r="W113" i="19"/>
  <c r="V113" i="19"/>
  <c r="U113" i="19"/>
  <c r="T113" i="19"/>
  <c r="S113" i="19"/>
  <c r="L113" i="19"/>
  <c r="D113" i="19"/>
  <c r="C113" i="19"/>
  <c r="B113" i="19"/>
  <c r="AS112" i="19"/>
  <c r="AR112" i="19"/>
  <c r="AQ112" i="19"/>
  <c r="AK112" i="19"/>
  <c r="AJ112" i="19"/>
  <c r="AI112" i="19"/>
  <c r="AH112" i="19"/>
  <c r="AG112" i="19"/>
  <c r="AF112" i="19"/>
  <c r="AE112" i="19"/>
  <c r="AD112" i="19"/>
  <c r="AC112" i="19"/>
  <c r="AB112" i="19"/>
  <c r="AA112" i="19"/>
  <c r="Z112" i="19"/>
  <c r="Y112" i="19"/>
  <c r="X112" i="19"/>
  <c r="W112" i="19"/>
  <c r="V112" i="19"/>
  <c r="U112" i="19"/>
  <c r="T112" i="19"/>
  <c r="S112" i="19"/>
  <c r="L112" i="19"/>
  <c r="D112" i="19"/>
  <c r="C112" i="19"/>
  <c r="B112" i="19"/>
  <c r="AK108" i="19"/>
  <c r="AJ108" i="19"/>
  <c r="AI108" i="19"/>
  <c r="AH108" i="19"/>
  <c r="AG108" i="19"/>
  <c r="AF108" i="19"/>
  <c r="AE108" i="19"/>
  <c r="Y108" i="19"/>
  <c r="S108" i="19"/>
  <c r="O108" i="19"/>
  <c r="D108" i="19"/>
  <c r="C108" i="19"/>
  <c r="B108" i="19"/>
  <c r="A108" i="19"/>
  <c r="A106" i="19"/>
  <c r="A105" i="19"/>
  <c r="B104" i="19"/>
  <c r="AS97" i="19"/>
  <c r="AR97" i="19"/>
  <c r="AQ97" i="19"/>
  <c r="AK97" i="19"/>
  <c r="AJ97" i="19"/>
  <c r="AI97" i="19"/>
  <c r="AH97" i="19"/>
  <c r="AG97" i="19"/>
  <c r="AF97" i="19"/>
  <c r="AE97" i="19"/>
  <c r="AD97" i="19"/>
  <c r="AC97" i="19"/>
  <c r="AB97" i="19"/>
  <c r="AA97" i="19"/>
  <c r="Z97" i="19"/>
  <c r="Y97" i="19"/>
  <c r="X97" i="19"/>
  <c r="W97" i="19"/>
  <c r="V97" i="19"/>
  <c r="U97" i="19"/>
  <c r="T97" i="19"/>
  <c r="S97" i="19"/>
  <c r="L97" i="19"/>
  <c r="D97" i="19"/>
  <c r="C97" i="19"/>
  <c r="B97" i="19"/>
  <c r="AS96" i="19"/>
  <c r="AR96" i="19"/>
  <c r="AQ96" i="19"/>
  <c r="AK96" i="19"/>
  <c r="AJ96" i="19"/>
  <c r="AI96" i="19"/>
  <c r="AH96" i="19"/>
  <c r="AG96" i="19"/>
  <c r="AF96" i="19"/>
  <c r="AE96" i="19"/>
  <c r="AD96" i="19"/>
  <c r="AC96" i="19"/>
  <c r="AB96" i="19"/>
  <c r="AA96" i="19"/>
  <c r="Z96" i="19"/>
  <c r="Y96" i="19"/>
  <c r="X96" i="19"/>
  <c r="W96" i="19"/>
  <c r="V96" i="19"/>
  <c r="U96" i="19"/>
  <c r="T96" i="19"/>
  <c r="S96" i="19"/>
  <c r="L96" i="19"/>
  <c r="D96" i="19"/>
  <c r="C96" i="19"/>
  <c r="B96" i="19"/>
  <c r="AS95" i="19"/>
  <c r="AR95" i="19"/>
  <c r="AQ95" i="19"/>
  <c r="AK95" i="19"/>
  <c r="AJ95" i="19"/>
  <c r="AI95" i="19"/>
  <c r="AH95" i="19"/>
  <c r="AG95" i="19"/>
  <c r="AF95" i="19"/>
  <c r="AE95" i="19"/>
  <c r="AD95" i="19"/>
  <c r="AC95" i="19"/>
  <c r="AB95" i="19"/>
  <c r="AA95" i="19"/>
  <c r="Z95" i="19"/>
  <c r="Y95" i="19"/>
  <c r="X95" i="19"/>
  <c r="W95" i="19"/>
  <c r="V95" i="19"/>
  <c r="U95" i="19"/>
  <c r="T95" i="19"/>
  <c r="S95" i="19"/>
  <c r="L95" i="19"/>
  <c r="D95" i="19"/>
  <c r="C95" i="19"/>
  <c r="B95" i="19"/>
  <c r="AS94" i="19"/>
  <c r="AR94" i="19"/>
  <c r="AQ94" i="19"/>
  <c r="AK94" i="19"/>
  <c r="AJ94" i="19"/>
  <c r="AI94" i="19"/>
  <c r="AH94" i="19"/>
  <c r="AG94" i="19"/>
  <c r="AF94" i="19"/>
  <c r="AE94" i="19"/>
  <c r="AD94" i="19"/>
  <c r="AC94" i="19"/>
  <c r="AB94" i="19"/>
  <c r="AA94" i="19"/>
  <c r="Z94" i="19"/>
  <c r="Y94" i="19"/>
  <c r="X94" i="19"/>
  <c r="W94" i="19"/>
  <c r="V94" i="19"/>
  <c r="U94" i="19"/>
  <c r="T94" i="19"/>
  <c r="S94" i="19"/>
  <c r="L94" i="19"/>
  <c r="D94" i="19"/>
  <c r="C94" i="19"/>
  <c r="B94" i="19"/>
  <c r="AS93" i="19"/>
  <c r="AR93" i="19"/>
  <c r="AQ93" i="19"/>
  <c r="AK93" i="19"/>
  <c r="AJ93" i="19"/>
  <c r="AI93" i="19"/>
  <c r="AH93" i="19"/>
  <c r="AG93" i="19"/>
  <c r="AF93" i="19"/>
  <c r="AE93" i="19"/>
  <c r="AD93" i="19"/>
  <c r="AC93" i="19"/>
  <c r="AB93" i="19"/>
  <c r="AA93" i="19"/>
  <c r="Z93" i="19"/>
  <c r="Y93" i="19"/>
  <c r="X93" i="19"/>
  <c r="W93" i="19"/>
  <c r="V93" i="19"/>
  <c r="U93" i="19"/>
  <c r="T93" i="19"/>
  <c r="S93" i="19"/>
  <c r="L93" i="19"/>
  <c r="D93" i="19"/>
  <c r="C93" i="19"/>
  <c r="B93" i="19"/>
  <c r="AS92" i="19"/>
  <c r="AR92" i="19"/>
  <c r="AQ92" i="19"/>
  <c r="AK92" i="19"/>
  <c r="AJ92" i="19"/>
  <c r="AI92" i="19"/>
  <c r="AH92" i="19"/>
  <c r="AG92" i="19"/>
  <c r="AF92" i="19"/>
  <c r="AE92" i="19"/>
  <c r="AD92" i="19"/>
  <c r="AC92" i="19"/>
  <c r="AB92" i="19"/>
  <c r="AA92" i="19"/>
  <c r="Z92" i="19"/>
  <c r="Y92" i="19"/>
  <c r="X92" i="19"/>
  <c r="W92" i="19"/>
  <c r="V92" i="19"/>
  <c r="U92" i="19"/>
  <c r="T92" i="19"/>
  <c r="S92" i="19"/>
  <c r="L92" i="19"/>
  <c r="D92" i="19"/>
  <c r="C92" i="19"/>
  <c r="B92" i="19"/>
  <c r="AS91" i="19"/>
  <c r="AR91" i="19"/>
  <c r="AQ91" i="19"/>
  <c r="AK91" i="19"/>
  <c r="AJ91" i="19"/>
  <c r="AI91" i="19"/>
  <c r="AH91" i="19"/>
  <c r="AG91" i="19"/>
  <c r="AF91" i="19"/>
  <c r="AE91" i="19"/>
  <c r="AD91" i="19"/>
  <c r="AC91" i="19"/>
  <c r="AB91" i="19"/>
  <c r="AA91" i="19"/>
  <c r="Z91" i="19"/>
  <c r="Y91" i="19"/>
  <c r="X91" i="19"/>
  <c r="W91" i="19"/>
  <c r="V91" i="19"/>
  <c r="U91" i="19"/>
  <c r="T91" i="19"/>
  <c r="S91" i="19"/>
  <c r="L91" i="19"/>
  <c r="D91" i="19"/>
  <c r="C91" i="19"/>
  <c r="B91" i="19"/>
  <c r="AS90" i="19"/>
  <c r="AR90" i="19"/>
  <c r="AQ90" i="19"/>
  <c r="AK90" i="19"/>
  <c r="AJ90" i="19"/>
  <c r="AI90" i="19"/>
  <c r="AH90" i="19"/>
  <c r="AG90" i="19"/>
  <c r="AF90" i="19"/>
  <c r="AE90" i="19"/>
  <c r="AD90" i="19"/>
  <c r="AC90" i="19"/>
  <c r="AB90" i="19"/>
  <c r="AA90" i="19"/>
  <c r="Z90" i="19"/>
  <c r="Y90" i="19"/>
  <c r="X90" i="19"/>
  <c r="W90" i="19"/>
  <c r="V90" i="19"/>
  <c r="U90" i="19"/>
  <c r="T90" i="19"/>
  <c r="S90" i="19"/>
  <c r="L90" i="19"/>
  <c r="D90" i="19"/>
  <c r="C90" i="19"/>
  <c r="B90" i="19"/>
  <c r="AS89" i="19"/>
  <c r="AR89" i="19"/>
  <c r="AQ89" i="19"/>
  <c r="AK89" i="19"/>
  <c r="AJ89" i="19"/>
  <c r="AI89" i="19"/>
  <c r="AH89" i="19"/>
  <c r="AG89" i="19"/>
  <c r="AF89" i="19"/>
  <c r="AE89" i="19"/>
  <c r="AD89" i="19"/>
  <c r="AC89" i="19"/>
  <c r="AB89" i="19"/>
  <c r="AA89" i="19"/>
  <c r="Z89" i="19"/>
  <c r="Y89" i="19"/>
  <c r="X89" i="19"/>
  <c r="W89" i="19"/>
  <c r="V89" i="19"/>
  <c r="U89" i="19"/>
  <c r="T89" i="19"/>
  <c r="S89" i="19"/>
  <c r="L89" i="19"/>
  <c r="D89" i="19"/>
  <c r="C89" i="19"/>
  <c r="B89" i="19"/>
  <c r="AS88" i="19"/>
  <c r="AR88" i="19"/>
  <c r="AQ88" i="19"/>
  <c r="AK88" i="19"/>
  <c r="AJ88" i="19"/>
  <c r="AI88" i="19"/>
  <c r="AH88" i="19"/>
  <c r="AG88" i="19"/>
  <c r="AF88" i="19"/>
  <c r="AE88" i="19"/>
  <c r="AD88" i="19"/>
  <c r="AC88" i="19"/>
  <c r="AB88" i="19"/>
  <c r="AA88" i="19"/>
  <c r="Z88" i="19"/>
  <c r="Y88" i="19"/>
  <c r="X88" i="19"/>
  <c r="W88" i="19"/>
  <c r="V88" i="19"/>
  <c r="U88" i="19"/>
  <c r="T88" i="19"/>
  <c r="S88" i="19"/>
  <c r="L88" i="19"/>
  <c r="D88" i="19"/>
  <c r="C88" i="19"/>
  <c r="B88" i="19"/>
  <c r="AS87" i="19"/>
  <c r="AR87" i="19"/>
  <c r="AQ87" i="19"/>
  <c r="AK87" i="19"/>
  <c r="AJ87" i="19"/>
  <c r="AI87" i="19"/>
  <c r="AH87" i="19"/>
  <c r="AG87" i="19"/>
  <c r="AF87" i="19"/>
  <c r="AE87" i="19"/>
  <c r="AD87" i="19"/>
  <c r="AC87" i="19"/>
  <c r="AB87" i="19"/>
  <c r="AA87" i="19"/>
  <c r="Z87" i="19"/>
  <c r="Y87" i="19"/>
  <c r="X87" i="19"/>
  <c r="W87" i="19"/>
  <c r="V87" i="19"/>
  <c r="U87" i="19"/>
  <c r="T87" i="19"/>
  <c r="S87" i="19"/>
  <c r="L87" i="19"/>
  <c r="D87" i="19"/>
  <c r="C87" i="19"/>
  <c r="B87" i="19"/>
  <c r="AS86" i="19"/>
  <c r="AR86" i="19"/>
  <c r="AQ86" i="19"/>
  <c r="AK86" i="19"/>
  <c r="AJ86" i="19"/>
  <c r="AI86" i="19"/>
  <c r="AH86" i="19"/>
  <c r="AG86" i="19"/>
  <c r="AF86" i="19"/>
  <c r="AE86" i="19"/>
  <c r="AD86" i="19"/>
  <c r="AC86" i="19"/>
  <c r="AB86" i="19"/>
  <c r="AA86" i="19"/>
  <c r="Z86" i="19"/>
  <c r="Y86" i="19"/>
  <c r="X86" i="19"/>
  <c r="W86" i="19"/>
  <c r="V86" i="19"/>
  <c r="U86" i="19"/>
  <c r="T86" i="19"/>
  <c r="S86" i="19"/>
  <c r="L86" i="19"/>
  <c r="D86" i="19"/>
  <c r="C86" i="19"/>
  <c r="B86" i="19"/>
  <c r="AK82" i="19"/>
  <c r="AJ82" i="19"/>
  <c r="AI82" i="19"/>
  <c r="AH82" i="19"/>
  <c r="AG82" i="19"/>
  <c r="AF82" i="19"/>
  <c r="AE82" i="19"/>
  <c r="Y82" i="19"/>
  <c r="S82" i="19"/>
  <c r="O82" i="19"/>
  <c r="D82" i="19"/>
  <c r="C82" i="19"/>
  <c r="B82" i="19"/>
  <c r="A82" i="19"/>
  <c r="A80" i="19"/>
  <c r="A79" i="19"/>
  <c r="B78" i="19"/>
  <c r="AS71" i="19"/>
  <c r="AR71" i="19"/>
  <c r="AQ71" i="19"/>
  <c r="AK71" i="19"/>
  <c r="AJ71" i="19"/>
  <c r="AI71" i="19"/>
  <c r="AH71" i="19"/>
  <c r="AG71" i="19"/>
  <c r="AF71" i="19"/>
  <c r="AE71" i="19"/>
  <c r="AD71" i="19"/>
  <c r="AC71" i="19"/>
  <c r="AB71" i="19"/>
  <c r="AA71" i="19"/>
  <c r="Z71" i="19"/>
  <c r="Y71" i="19"/>
  <c r="X71" i="19"/>
  <c r="W71" i="19"/>
  <c r="V71" i="19"/>
  <c r="U71" i="19"/>
  <c r="T71" i="19"/>
  <c r="S71" i="19"/>
  <c r="L71" i="19"/>
  <c r="D71" i="19"/>
  <c r="C71" i="19"/>
  <c r="B71" i="19"/>
  <c r="AS70" i="19"/>
  <c r="AR70" i="19"/>
  <c r="AQ70" i="19"/>
  <c r="AK70" i="19"/>
  <c r="AJ70" i="19"/>
  <c r="AI70" i="19"/>
  <c r="AH70" i="19"/>
  <c r="AG70" i="19"/>
  <c r="AF70" i="19"/>
  <c r="AE70" i="19"/>
  <c r="AD70" i="19"/>
  <c r="AC70" i="19"/>
  <c r="AB70" i="19"/>
  <c r="AA70" i="19"/>
  <c r="Z70" i="19"/>
  <c r="Y70" i="19"/>
  <c r="X70" i="19"/>
  <c r="W70" i="19"/>
  <c r="V70" i="19"/>
  <c r="U70" i="19"/>
  <c r="T70" i="19"/>
  <c r="S70" i="19"/>
  <c r="L70" i="19"/>
  <c r="D70" i="19"/>
  <c r="C70" i="19"/>
  <c r="B70" i="19"/>
  <c r="AS69" i="19"/>
  <c r="AR69" i="19"/>
  <c r="AQ69" i="19"/>
  <c r="AK69" i="19"/>
  <c r="AJ69" i="19"/>
  <c r="AI69" i="19"/>
  <c r="AH69" i="19"/>
  <c r="AG69" i="19"/>
  <c r="AF69" i="19"/>
  <c r="AE69" i="19"/>
  <c r="AD69" i="19"/>
  <c r="AC69" i="19"/>
  <c r="AB69" i="19"/>
  <c r="AA69" i="19"/>
  <c r="Z69" i="19"/>
  <c r="Y69" i="19"/>
  <c r="X69" i="19"/>
  <c r="W69" i="19"/>
  <c r="V69" i="19"/>
  <c r="U69" i="19"/>
  <c r="T69" i="19"/>
  <c r="S69" i="19"/>
  <c r="L69" i="19"/>
  <c r="D69" i="19"/>
  <c r="C69" i="19"/>
  <c r="B69" i="19"/>
  <c r="AS68" i="19"/>
  <c r="AR68" i="19"/>
  <c r="AQ68" i="19"/>
  <c r="AK68" i="19"/>
  <c r="AJ68" i="19"/>
  <c r="AI68" i="19"/>
  <c r="AH68" i="19"/>
  <c r="AG68" i="19"/>
  <c r="AF68" i="19"/>
  <c r="AE68" i="19"/>
  <c r="AD68" i="19"/>
  <c r="AC68" i="19"/>
  <c r="AB68" i="19"/>
  <c r="AA68" i="19"/>
  <c r="Z68" i="19"/>
  <c r="Y68" i="19"/>
  <c r="X68" i="19"/>
  <c r="W68" i="19"/>
  <c r="V68" i="19"/>
  <c r="U68" i="19"/>
  <c r="T68" i="19"/>
  <c r="S68" i="19"/>
  <c r="L68" i="19"/>
  <c r="D68" i="19"/>
  <c r="C68" i="19"/>
  <c r="B68" i="19"/>
  <c r="AS67" i="19"/>
  <c r="AR67" i="19"/>
  <c r="AQ67" i="19"/>
  <c r="AK67" i="19"/>
  <c r="AJ67" i="19"/>
  <c r="AI67" i="19"/>
  <c r="AH67" i="19"/>
  <c r="AG67" i="19"/>
  <c r="AF67" i="19"/>
  <c r="AE67" i="19"/>
  <c r="AD67" i="19"/>
  <c r="AC67" i="19"/>
  <c r="AB67" i="19"/>
  <c r="AA67" i="19"/>
  <c r="Z67" i="19"/>
  <c r="Y67" i="19"/>
  <c r="X67" i="19"/>
  <c r="W67" i="19"/>
  <c r="V67" i="19"/>
  <c r="U67" i="19"/>
  <c r="T67" i="19"/>
  <c r="S67" i="19"/>
  <c r="L67" i="19"/>
  <c r="D67" i="19"/>
  <c r="C67" i="19"/>
  <c r="B67" i="19"/>
  <c r="AS66" i="19"/>
  <c r="AR66" i="19"/>
  <c r="AQ66" i="19"/>
  <c r="AK66" i="19"/>
  <c r="AJ66" i="19"/>
  <c r="AI66" i="19"/>
  <c r="AH66" i="19"/>
  <c r="AG66" i="19"/>
  <c r="AF66" i="19"/>
  <c r="AE66" i="19"/>
  <c r="AD66" i="19"/>
  <c r="AC66" i="19"/>
  <c r="AB66" i="19"/>
  <c r="AA66" i="19"/>
  <c r="Z66" i="19"/>
  <c r="Y66" i="19"/>
  <c r="X66" i="19"/>
  <c r="W66" i="19"/>
  <c r="V66" i="19"/>
  <c r="U66" i="19"/>
  <c r="T66" i="19"/>
  <c r="S66" i="19"/>
  <c r="L66" i="19"/>
  <c r="D66" i="19"/>
  <c r="C66" i="19"/>
  <c r="B66" i="19"/>
  <c r="AS65" i="19"/>
  <c r="AR65" i="19"/>
  <c r="AQ65" i="19"/>
  <c r="AK65" i="19"/>
  <c r="AJ65" i="19"/>
  <c r="AI65" i="19"/>
  <c r="AH65" i="19"/>
  <c r="AG65" i="19"/>
  <c r="AF65" i="19"/>
  <c r="AE65" i="19"/>
  <c r="AD65" i="19"/>
  <c r="AC65" i="19"/>
  <c r="AB65" i="19"/>
  <c r="AA65" i="19"/>
  <c r="Z65" i="19"/>
  <c r="Y65" i="19"/>
  <c r="X65" i="19"/>
  <c r="W65" i="19"/>
  <c r="V65" i="19"/>
  <c r="U65" i="19"/>
  <c r="T65" i="19"/>
  <c r="S65" i="19"/>
  <c r="L65" i="19"/>
  <c r="D65" i="19"/>
  <c r="C65" i="19"/>
  <c r="B65" i="19"/>
  <c r="AS64" i="19"/>
  <c r="AR64" i="19"/>
  <c r="AQ64" i="19"/>
  <c r="AK64" i="19"/>
  <c r="AJ64" i="19"/>
  <c r="AI64" i="19"/>
  <c r="AH64" i="19"/>
  <c r="AG64" i="19"/>
  <c r="AF64" i="19"/>
  <c r="AE64" i="19"/>
  <c r="AD64" i="19"/>
  <c r="AC64" i="19"/>
  <c r="AB64" i="19"/>
  <c r="AA64" i="19"/>
  <c r="Z64" i="19"/>
  <c r="Y64" i="19"/>
  <c r="X64" i="19"/>
  <c r="W64" i="19"/>
  <c r="V64" i="19"/>
  <c r="U64" i="19"/>
  <c r="T64" i="19"/>
  <c r="S64" i="19"/>
  <c r="L64" i="19"/>
  <c r="D64" i="19"/>
  <c r="C64" i="19"/>
  <c r="B64" i="19"/>
  <c r="AS63" i="19"/>
  <c r="AR63" i="19"/>
  <c r="AQ63" i="19"/>
  <c r="AK63" i="19"/>
  <c r="AJ63" i="19"/>
  <c r="AI63" i="19"/>
  <c r="AH63" i="19"/>
  <c r="AG63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L63" i="19"/>
  <c r="D63" i="19"/>
  <c r="C63" i="19"/>
  <c r="B63" i="19"/>
  <c r="AS62" i="19"/>
  <c r="AR62" i="19"/>
  <c r="AQ62" i="19"/>
  <c r="AK62" i="19"/>
  <c r="AJ62" i="19"/>
  <c r="AI62" i="19"/>
  <c r="AH62" i="19"/>
  <c r="AG62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L62" i="19"/>
  <c r="D62" i="19"/>
  <c r="C62" i="19"/>
  <c r="B62" i="19"/>
  <c r="AS61" i="19"/>
  <c r="AR61" i="19"/>
  <c r="AQ61" i="19"/>
  <c r="AK61" i="19"/>
  <c r="AJ61" i="19"/>
  <c r="AI61" i="19"/>
  <c r="AH61" i="19"/>
  <c r="AG61" i="19"/>
  <c r="AF61" i="19"/>
  <c r="AE61" i="19"/>
  <c r="AD61" i="19"/>
  <c r="AC61" i="19"/>
  <c r="AB61" i="19"/>
  <c r="AA61" i="19"/>
  <c r="Z61" i="19"/>
  <c r="Y61" i="19"/>
  <c r="X61" i="19"/>
  <c r="W61" i="19"/>
  <c r="V61" i="19"/>
  <c r="U61" i="19"/>
  <c r="T61" i="19"/>
  <c r="S61" i="19"/>
  <c r="L61" i="19"/>
  <c r="D61" i="19"/>
  <c r="C61" i="19"/>
  <c r="B61" i="19"/>
  <c r="AS60" i="19"/>
  <c r="AR60" i="19"/>
  <c r="AQ60" i="19"/>
  <c r="AK60" i="19"/>
  <c r="AJ60" i="19"/>
  <c r="AI60" i="19"/>
  <c r="AH60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L60" i="19"/>
  <c r="D60" i="19"/>
  <c r="C60" i="19"/>
  <c r="B60" i="19"/>
  <c r="AK56" i="19"/>
  <c r="AJ56" i="19"/>
  <c r="AI56" i="19"/>
  <c r="AH56" i="19"/>
  <c r="AG56" i="19"/>
  <c r="AF56" i="19"/>
  <c r="AE56" i="19"/>
  <c r="Y56" i="19"/>
  <c r="S56" i="19"/>
  <c r="O56" i="19"/>
  <c r="D56" i="19"/>
  <c r="C56" i="19"/>
  <c r="B56" i="19"/>
  <c r="A56" i="19"/>
  <c r="A54" i="19"/>
  <c r="A53" i="19"/>
  <c r="B52" i="19"/>
  <c r="AS45" i="19"/>
  <c r="AR45" i="19"/>
  <c r="AQ45" i="19"/>
  <c r="AK45" i="19"/>
  <c r="AJ45" i="19"/>
  <c r="AI45" i="19"/>
  <c r="AH45" i="19"/>
  <c r="AG45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L45" i="19"/>
  <c r="D45" i="19"/>
  <c r="C45" i="19"/>
  <c r="B45" i="19"/>
  <c r="AS44" i="19"/>
  <c r="AR44" i="19"/>
  <c r="AQ44" i="19"/>
  <c r="AK44" i="19"/>
  <c r="AJ44" i="19"/>
  <c r="AI44" i="19"/>
  <c r="AH44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L44" i="19"/>
  <c r="D44" i="19"/>
  <c r="C44" i="19"/>
  <c r="B44" i="19"/>
  <c r="AS43" i="19"/>
  <c r="AR43" i="19"/>
  <c r="AQ43" i="19"/>
  <c r="AK43" i="19"/>
  <c r="AJ43" i="19"/>
  <c r="AI43" i="19"/>
  <c r="AH43" i="19"/>
  <c r="AG43" i="19"/>
  <c r="AF43" i="19"/>
  <c r="AE43" i="19"/>
  <c r="AD43" i="19"/>
  <c r="AC43" i="19"/>
  <c r="AB43" i="19"/>
  <c r="AA43" i="19"/>
  <c r="Z43" i="19"/>
  <c r="Y43" i="19"/>
  <c r="X43" i="19"/>
  <c r="W43" i="19"/>
  <c r="V43" i="19"/>
  <c r="U43" i="19"/>
  <c r="T43" i="19"/>
  <c r="S43" i="19"/>
  <c r="L43" i="19"/>
  <c r="D43" i="19"/>
  <c r="C43" i="19"/>
  <c r="B43" i="19"/>
  <c r="AS42" i="19"/>
  <c r="AR42" i="19"/>
  <c r="AQ42" i="19"/>
  <c r="AK42" i="19"/>
  <c r="AJ42" i="19"/>
  <c r="AI42" i="19"/>
  <c r="AH42" i="19"/>
  <c r="AG42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L42" i="19"/>
  <c r="D42" i="19"/>
  <c r="C42" i="19"/>
  <c r="B42" i="19"/>
  <c r="AS41" i="19"/>
  <c r="AR41" i="19"/>
  <c r="AQ41" i="19"/>
  <c r="AK41" i="19"/>
  <c r="AJ41" i="19"/>
  <c r="AI41" i="19"/>
  <c r="AH41" i="19"/>
  <c r="AG41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L41" i="19"/>
  <c r="D41" i="19"/>
  <c r="C41" i="19"/>
  <c r="B41" i="19"/>
  <c r="AS40" i="19"/>
  <c r="AR40" i="19"/>
  <c r="AQ40" i="19"/>
  <c r="AK40" i="19"/>
  <c r="AJ40" i="19"/>
  <c r="AI40" i="19"/>
  <c r="AH40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L40" i="19"/>
  <c r="D40" i="19"/>
  <c r="C40" i="19"/>
  <c r="B40" i="19"/>
  <c r="AS39" i="19"/>
  <c r="AR39" i="19"/>
  <c r="AQ39" i="19"/>
  <c r="AK39" i="19"/>
  <c r="AJ39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L39" i="19"/>
  <c r="D39" i="19"/>
  <c r="C39" i="19"/>
  <c r="B39" i="19"/>
  <c r="AS38" i="19"/>
  <c r="AR38" i="19"/>
  <c r="AQ38" i="19"/>
  <c r="AK38" i="19"/>
  <c r="AJ38" i="19"/>
  <c r="AI38" i="19"/>
  <c r="AH38" i="19"/>
  <c r="AG38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L38" i="19"/>
  <c r="D38" i="19"/>
  <c r="C38" i="19"/>
  <c r="B38" i="19"/>
  <c r="AS37" i="19"/>
  <c r="AR37" i="19"/>
  <c r="AQ37" i="19"/>
  <c r="AK37" i="19"/>
  <c r="AJ37" i="19"/>
  <c r="AI37" i="19"/>
  <c r="AH37" i="19"/>
  <c r="AG37" i="19"/>
  <c r="AF37" i="19"/>
  <c r="AE37" i="19"/>
  <c r="AD37" i="19"/>
  <c r="AC37" i="19"/>
  <c r="AB37" i="19"/>
  <c r="AA37" i="19"/>
  <c r="Z37" i="19"/>
  <c r="Y37" i="19"/>
  <c r="X37" i="19"/>
  <c r="W37" i="19"/>
  <c r="V37" i="19"/>
  <c r="U37" i="19"/>
  <c r="T37" i="19"/>
  <c r="S37" i="19"/>
  <c r="L37" i="19"/>
  <c r="D37" i="19"/>
  <c r="C37" i="19"/>
  <c r="B37" i="19"/>
  <c r="AS36" i="19"/>
  <c r="AR36" i="19"/>
  <c r="AQ36" i="19"/>
  <c r="AK36" i="19"/>
  <c r="AJ36" i="19"/>
  <c r="AI36" i="19"/>
  <c r="AH36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L36" i="19"/>
  <c r="D36" i="19"/>
  <c r="C36" i="19"/>
  <c r="B36" i="19"/>
  <c r="AS35" i="19"/>
  <c r="AR35" i="19"/>
  <c r="AQ35" i="19"/>
  <c r="AK35" i="19"/>
  <c r="AJ35" i="19"/>
  <c r="AI35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L35" i="19"/>
  <c r="D35" i="19"/>
  <c r="C35" i="19"/>
  <c r="B35" i="19"/>
  <c r="AS34" i="19"/>
  <c r="AR34" i="19"/>
  <c r="AQ34" i="19"/>
  <c r="AK34" i="19"/>
  <c r="AJ34" i="19"/>
  <c r="AI34" i="19"/>
  <c r="AH34" i="19"/>
  <c r="AG34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L34" i="19"/>
  <c r="D34" i="19"/>
  <c r="C34" i="19"/>
  <c r="B34" i="19"/>
  <c r="AK30" i="19"/>
  <c r="AJ30" i="19"/>
  <c r="AI30" i="19"/>
  <c r="AH30" i="19"/>
  <c r="AG30" i="19"/>
  <c r="AF30" i="19"/>
  <c r="AE30" i="19"/>
  <c r="Y30" i="19"/>
  <c r="S30" i="19"/>
  <c r="O30" i="19"/>
  <c r="D30" i="19"/>
  <c r="C30" i="19"/>
  <c r="B30" i="19"/>
  <c r="A30" i="19"/>
  <c r="A28" i="19"/>
  <c r="A27" i="19"/>
  <c r="B26" i="19"/>
  <c r="AS19" i="19"/>
  <c r="AR19" i="19"/>
  <c r="AQ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L19" i="19"/>
  <c r="D19" i="19"/>
  <c r="C19" i="19"/>
  <c r="B19" i="19"/>
  <c r="AS18" i="19"/>
  <c r="AR18" i="19"/>
  <c r="AQ18" i="19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L18" i="19"/>
  <c r="D18" i="19"/>
  <c r="C18" i="19"/>
  <c r="B18" i="19"/>
  <c r="AS17" i="19"/>
  <c r="AR17" i="19"/>
  <c r="AQ17" i="19"/>
  <c r="AK17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L17" i="19"/>
  <c r="D17" i="19"/>
  <c r="C17" i="19"/>
  <c r="B17" i="19"/>
  <c r="AS16" i="19"/>
  <c r="AR16" i="19"/>
  <c r="AQ16" i="19"/>
  <c r="AK16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L16" i="19"/>
  <c r="D16" i="19"/>
  <c r="C16" i="19"/>
  <c r="B16" i="19"/>
  <c r="AS15" i="19"/>
  <c r="AR15" i="19"/>
  <c r="AQ15" i="19"/>
  <c r="AK15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L15" i="19"/>
  <c r="D15" i="19"/>
  <c r="C15" i="19"/>
  <c r="B15" i="19"/>
  <c r="AS14" i="19"/>
  <c r="AR14" i="19"/>
  <c r="AQ14" i="19"/>
  <c r="AK14" i="19"/>
  <c r="AJ14" i="19"/>
  <c r="AI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L14" i="19"/>
  <c r="D14" i="19"/>
  <c r="C14" i="19"/>
  <c r="B14" i="19"/>
  <c r="AS13" i="19"/>
  <c r="AR13" i="19"/>
  <c r="AQ13" i="19"/>
  <c r="AK13" i="19"/>
  <c r="AJ13" i="19"/>
  <c r="AI13" i="19"/>
  <c r="AH13" i="19"/>
  <c r="AG13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L13" i="19"/>
  <c r="D13" i="19"/>
  <c r="C13" i="19"/>
  <c r="B13" i="19"/>
  <c r="AS12" i="19"/>
  <c r="AR12" i="19"/>
  <c r="AQ12" i="19"/>
  <c r="AK12" i="19"/>
  <c r="AJ12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L12" i="19"/>
  <c r="D12" i="19"/>
  <c r="C12" i="19"/>
  <c r="B12" i="19"/>
  <c r="AS11" i="19"/>
  <c r="AR11" i="19"/>
  <c r="AQ11" i="19"/>
  <c r="AK11" i="19"/>
  <c r="AJ11" i="19"/>
  <c r="AI11" i="19"/>
  <c r="AH11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L11" i="19"/>
  <c r="D11" i="19"/>
  <c r="C11" i="19"/>
  <c r="B11" i="19"/>
  <c r="AS10" i="19"/>
  <c r="AR10" i="19"/>
  <c r="AQ10" i="19"/>
  <c r="AK10" i="19"/>
  <c r="AJ10" i="19"/>
  <c r="AI10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L10" i="19"/>
  <c r="D10" i="19"/>
  <c r="C10" i="19"/>
  <c r="B10" i="19"/>
  <c r="AS9" i="19"/>
  <c r="AR9" i="19"/>
  <c r="AQ9" i="19"/>
  <c r="AK9" i="19"/>
  <c r="AJ9" i="19"/>
  <c r="AI9" i="19"/>
  <c r="AH9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L9" i="19"/>
  <c r="D9" i="19"/>
  <c r="C9" i="19"/>
  <c r="B9" i="19"/>
  <c r="AS8" i="19"/>
  <c r="AR8" i="19"/>
  <c r="AQ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L8" i="19"/>
  <c r="D8" i="19"/>
  <c r="C8" i="19"/>
  <c r="B8" i="19"/>
  <c r="AK4" i="19"/>
  <c r="AJ4" i="19"/>
  <c r="AI4" i="19"/>
  <c r="AH4" i="19"/>
  <c r="AG4" i="19"/>
  <c r="AF4" i="19"/>
  <c r="AE4" i="19"/>
  <c r="Y4" i="19"/>
  <c r="S4" i="19"/>
  <c r="O4" i="19"/>
  <c r="D4" i="19"/>
  <c r="C4" i="19"/>
  <c r="B4" i="19"/>
  <c r="A4" i="19"/>
  <c r="AK160" i="1"/>
  <c r="AJ160" i="1"/>
  <c r="AI160" i="1"/>
  <c r="AH160" i="1"/>
  <c r="AG160" i="1"/>
  <c r="AF160" i="1"/>
  <c r="AE160" i="1"/>
  <c r="O160" i="1"/>
  <c r="D160" i="1"/>
  <c r="C160" i="1"/>
  <c r="B160" i="1"/>
  <c r="A160" i="1"/>
  <c r="AK134" i="1"/>
  <c r="AJ134" i="1"/>
  <c r="AI134" i="1"/>
  <c r="AH134" i="1"/>
  <c r="AG134" i="1"/>
  <c r="AF134" i="1"/>
  <c r="AE134" i="1"/>
  <c r="O134" i="1"/>
  <c r="D134" i="1"/>
  <c r="C134" i="1"/>
  <c r="B134" i="1"/>
  <c r="A134" i="1"/>
  <c r="AK108" i="1"/>
  <c r="AJ108" i="1"/>
  <c r="AI108" i="1"/>
  <c r="AH108" i="1"/>
  <c r="AG108" i="1"/>
  <c r="AF108" i="1"/>
  <c r="AE108" i="1"/>
  <c r="O108" i="1"/>
  <c r="D108" i="1"/>
  <c r="C108" i="1"/>
  <c r="B108" i="1"/>
  <c r="A108" i="1"/>
  <c r="AK82" i="1"/>
  <c r="AJ82" i="1"/>
  <c r="AI82" i="1"/>
  <c r="AH82" i="1"/>
  <c r="AG82" i="1"/>
  <c r="AF82" i="1"/>
  <c r="AE82" i="1"/>
  <c r="O82" i="1"/>
  <c r="D82" i="1"/>
  <c r="C82" i="1"/>
  <c r="B82" i="1"/>
  <c r="A82" i="1"/>
  <c r="AK56" i="1"/>
  <c r="AJ56" i="1"/>
  <c r="AI56" i="1"/>
  <c r="AH56" i="1"/>
  <c r="AG56" i="1"/>
  <c r="AF56" i="1"/>
  <c r="AE56" i="1"/>
  <c r="O56" i="1"/>
  <c r="D56" i="1"/>
  <c r="C56" i="1"/>
  <c r="B56" i="1"/>
  <c r="A56" i="1"/>
  <c r="AK30" i="1"/>
  <c r="AJ30" i="1"/>
  <c r="AI30" i="1"/>
  <c r="AH30" i="1"/>
  <c r="AG30" i="1"/>
  <c r="AF30" i="1"/>
  <c r="AE30" i="1"/>
  <c r="O30" i="1"/>
  <c r="D30" i="1"/>
  <c r="C30" i="1"/>
  <c r="B30" i="1"/>
  <c r="A30" i="1"/>
  <c r="O4" i="1"/>
  <c r="A158" i="1" l="1"/>
  <c r="A157" i="1"/>
  <c r="A132" i="1"/>
  <c r="A131" i="1"/>
  <c r="A106" i="1"/>
  <c r="A105" i="1"/>
  <c r="A80" i="1"/>
  <c r="A79" i="1"/>
  <c r="A54" i="1"/>
  <c r="A53" i="1"/>
  <c r="A28" i="1"/>
  <c r="A27" i="1"/>
  <c r="AK78" i="17" l="1"/>
  <c r="AJ78" i="17"/>
  <c r="AH78" i="17"/>
  <c r="AG78" i="17"/>
  <c r="AE78" i="17"/>
  <c r="AD78" i="17"/>
  <c r="AB78" i="17"/>
  <c r="AA78" i="17"/>
  <c r="AK109" i="16"/>
  <c r="AJ109" i="16"/>
  <c r="AH109" i="16"/>
  <c r="AG109" i="16"/>
  <c r="AE109" i="16"/>
  <c r="AD109" i="16"/>
  <c r="AB109" i="16"/>
  <c r="AA109" i="16"/>
  <c r="A60" i="16"/>
  <c r="A40" i="16"/>
  <c r="A20" i="16"/>
  <c r="AK72" i="17"/>
  <c r="AJ72" i="17"/>
  <c r="AI72" i="17"/>
  <c r="AH72" i="17"/>
  <c r="AG72" i="17"/>
  <c r="AF72" i="17"/>
  <c r="AE72" i="17"/>
  <c r="AK54" i="17"/>
  <c r="AJ54" i="17"/>
  <c r="AI54" i="17"/>
  <c r="AH54" i="17"/>
  <c r="AG54" i="17"/>
  <c r="AF54" i="17"/>
  <c r="AE54" i="17"/>
  <c r="AK37" i="17"/>
  <c r="AJ37" i="17"/>
  <c r="AI37" i="17"/>
  <c r="AH37" i="17"/>
  <c r="AG37" i="17"/>
  <c r="AF37" i="17"/>
  <c r="AE37" i="17"/>
  <c r="AK20" i="17"/>
  <c r="AJ20" i="17"/>
  <c r="AI20" i="17"/>
  <c r="AH20" i="17"/>
  <c r="AG20" i="17"/>
  <c r="AF20" i="17"/>
  <c r="AE20" i="17"/>
  <c r="AK3" i="17"/>
  <c r="AJ3" i="17"/>
  <c r="AI3" i="17"/>
  <c r="AH3" i="17"/>
  <c r="AG3" i="17"/>
  <c r="AF3" i="17"/>
  <c r="AE3" i="17"/>
  <c r="A1" i="17"/>
  <c r="A35" i="17" s="1"/>
  <c r="A70" i="17"/>
  <c r="A69" i="17"/>
  <c r="A68" i="17"/>
  <c r="A52" i="17"/>
  <c r="B86" i="17"/>
  <c r="AS79" i="17"/>
  <c r="AR79" i="17"/>
  <c r="AQ79" i="17"/>
  <c r="AK79" i="17"/>
  <c r="AJ79" i="17"/>
  <c r="AH79" i="17"/>
  <c r="AG79" i="17"/>
  <c r="AE79" i="17"/>
  <c r="AD79" i="17"/>
  <c r="AB79" i="17"/>
  <c r="AA79" i="17"/>
  <c r="AS77" i="17"/>
  <c r="AR77" i="17"/>
  <c r="AQ77" i="17"/>
  <c r="AK77" i="17"/>
  <c r="AJ77" i="17"/>
  <c r="AH77" i="17"/>
  <c r="AG77" i="17"/>
  <c r="AE77" i="17"/>
  <c r="AD77" i="17"/>
  <c r="AB77" i="17"/>
  <c r="AA77" i="17"/>
  <c r="AS76" i="17"/>
  <c r="AR76" i="17"/>
  <c r="AQ76" i="17"/>
  <c r="AK76" i="17"/>
  <c r="AJ76" i="17"/>
  <c r="AH76" i="17"/>
  <c r="AG76" i="17"/>
  <c r="AE76" i="17"/>
  <c r="AD76" i="17"/>
  <c r="AB76" i="17"/>
  <c r="AA76" i="17"/>
  <c r="AS75" i="17"/>
  <c r="AR75" i="17"/>
  <c r="AQ75" i="17"/>
  <c r="AK75" i="17"/>
  <c r="AJ75" i="17"/>
  <c r="AH75" i="17"/>
  <c r="AG75" i="17"/>
  <c r="AE75" i="17"/>
  <c r="AD75" i="17"/>
  <c r="AB75" i="17"/>
  <c r="AA75" i="17"/>
  <c r="G72" i="17"/>
  <c r="E72" i="17"/>
  <c r="C72" i="17"/>
  <c r="A72" i="17"/>
  <c r="B67" i="17"/>
  <c r="AS60" i="17"/>
  <c r="AR60" i="17"/>
  <c r="AQ60" i="17"/>
  <c r="AK60" i="17"/>
  <c r="AJ60" i="17"/>
  <c r="AH60" i="17"/>
  <c r="AG60" i="17"/>
  <c r="AE60" i="17"/>
  <c r="AD60" i="17"/>
  <c r="AB60" i="17"/>
  <c r="AA60" i="17"/>
  <c r="AS59" i="17"/>
  <c r="AR59" i="17"/>
  <c r="AQ59" i="17"/>
  <c r="AK59" i="17"/>
  <c r="AJ59" i="17"/>
  <c r="AH59" i="17"/>
  <c r="AG59" i="17"/>
  <c r="AE59" i="17"/>
  <c r="AD59" i="17"/>
  <c r="AB59" i="17"/>
  <c r="AA59" i="17"/>
  <c r="AS58" i="17"/>
  <c r="AR58" i="17"/>
  <c r="AQ58" i="17"/>
  <c r="AK58" i="17"/>
  <c r="AJ58" i="17"/>
  <c r="AH58" i="17"/>
  <c r="AG58" i="17"/>
  <c r="AE58" i="17"/>
  <c r="AD58" i="17"/>
  <c r="AB58" i="17"/>
  <c r="AA58" i="17"/>
  <c r="AS57" i="17"/>
  <c r="AR57" i="17"/>
  <c r="AQ57" i="17"/>
  <c r="AK57" i="17"/>
  <c r="AJ57" i="17"/>
  <c r="AH57" i="17"/>
  <c r="AG57" i="17"/>
  <c r="AE57" i="17"/>
  <c r="AD57" i="17"/>
  <c r="AB57" i="17"/>
  <c r="AA57" i="17"/>
  <c r="G54" i="17"/>
  <c r="E54" i="17"/>
  <c r="C54" i="17"/>
  <c r="A54" i="17"/>
  <c r="B51" i="17"/>
  <c r="AS44" i="17"/>
  <c r="AR44" i="17"/>
  <c r="AQ44" i="17"/>
  <c r="AK44" i="17"/>
  <c r="AJ44" i="17"/>
  <c r="AH44" i="17"/>
  <c r="AG44" i="17"/>
  <c r="AE44" i="17"/>
  <c r="AD44" i="17"/>
  <c r="AB44" i="17"/>
  <c r="AA44" i="17"/>
  <c r="AS43" i="17"/>
  <c r="AR43" i="17"/>
  <c r="AQ43" i="17"/>
  <c r="AK43" i="17"/>
  <c r="AJ43" i="17"/>
  <c r="AH43" i="17"/>
  <c r="AG43" i="17"/>
  <c r="AE43" i="17"/>
  <c r="AD43" i="17"/>
  <c r="AB43" i="17"/>
  <c r="AA43" i="17"/>
  <c r="AS42" i="17"/>
  <c r="AR42" i="17"/>
  <c r="AQ42" i="17"/>
  <c r="AK42" i="17"/>
  <c r="AJ42" i="17"/>
  <c r="AH42" i="17"/>
  <c r="AG42" i="17"/>
  <c r="AE42" i="17"/>
  <c r="AD42" i="17"/>
  <c r="AB42" i="17"/>
  <c r="AA42" i="17"/>
  <c r="AS41" i="17"/>
  <c r="AR41" i="17"/>
  <c r="AQ41" i="17"/>
  <c r="AK41" i="17"/>
  <c r="AJ41" i="17"/>
  <c r="AH41" i="17"/>
  <c r="AG41" i="17"/>
  <c r="AE41" i="17"/>
  <c r="AD41" i="17"/>
  <c r="AB41" i="17"/>
  <c r="AA41" i="17"/>
  <c r="G37" i="17"/>
  <c r="E37" i="17"/>
  <c r="C37" i="17"/>
  <c r="A37" i="17"/>
  <c r="B34" i="17"/>
  <c r="AS27" i="17"/>
  <c r="AR27" i="17"/>
  <c r="AQ27" i="17"/>
  <c r="AK27" i="17"/>
  <c r="AJ27" i="17"/>
  <c r="AH27" i="17"/>
  <c r="AG27" i="17"/>
  <c r="AE27" i="17"/>
  <c r="AD27" i="17"/>
  <c r="AB27" i="17"/>
  <c r="AA27" i="17"/>
  <c r="AS26" i="17"/>
  <c r="AR26" i="17"/>
  <c r="AQ26" i="17"/>
  <c r="AK26" i="17"/>
  <c r="AJ26" i="17"/>
  <c r="AH26" i="17"/>
  <c r="AG26" i="17"/>
  <c r="AE26" i="17"/>
  <c r="AD26" i="17"/>
  <c r="AB26" i="17"/>
  <c r="AA26" i="17"/>
  <c r="AS25" i="17"/>
  <c r="AR25" i="17"/>
  <c r="AQ25" i="17"/>
  <c r="AK25" i="17"/>
  <c r="AJ25" i="17"/>
  <c r="AH25" i="17"/>
  <c r="AG25" i="17"/>
  <c r="AE25" i="17"/>
  <c r="AD25" i="17"/>
  <c r="AB25" i="17"/>
  <c r="AA25" i="17"/>
  <c r="AS24" i="17"/>
  <c r="AR24" i="17"/>
  <c r="AQ24" i="17"/>
  <c r="AK24" i="17"/>
  <c r="AJ24" i="17"/>
  <c r="AH24" i="17"/>
  <c r="AG24" i="17"/>
  <c r="AE24" i="17"/>
  <c r="AD24" i="17"/>
  <c r="AB24" i="17"/>
  <c r="AA24" i="17"/>
  <c r="G20" i="17"/>
  <c r="E20" i="17"/>
  <c r="C20" i="17"/>
  <c r="A20" i="17"/>
  <c r="B17" i="17"/>
  <c r="AS10" i="17"/>
  <c r="AR10" i="17"/>
  <c r="AQ10" i="17"/>
  <c r="AK10" i="17"/>
  <c r="AJ10" i="17"/>
  <c r="AH10" i="17"/>
  <c r="AG10" i="17"/>
  <c r="AE10" i="17"/>
  <c r="AD10" i="17"/>
  <c r="AB10" i="17"/>
  <c r="AA10" i="17"/>
  <c r="AS9" i="17"/>
  <c r="AR9" i="17"/>
  <c r="AQ9" i="17"/>
  <c r="AK9" i="17"/>
  <c r="AJ9" i="17"/>
  <c r="AH9" i="17"/>
  <c r="AG9" i="17"/>
  <c r="AE9" i="17"/>
  <c r="AD9" i="17"/>
  <c r="AB9" i="17"/>
  <c r="AA9" i="17"/>
  <c r="AS8" i="17"/>
  <c r="AR8" i="17"/>
  <c r="AQ8" i="17"/>
  <c r="AK8" i="17"/>
  <c r="AJ8" i="17"/>
  <c r="AH8" i="17"/>
  <c r="AG8" i="17"/>
  <c r="AE8" i="17"/>
  <c r="AD8" i="17"/>
  <c r="AB8" i="17"/>
  <c r="AA8" i="17"/>
  <c r="AS7" i="17"/>
  <c r="AR7" i="17"/>
  <c r="AQ7" i="17"/>
  <c r="AK7" i="17"/>
  <c r="AJ7" i="17"/>
  <c r="AH7" i="17"/>
  <c r="AG7" i="17"/>
  <c r="AE7" i="17"/>
  <c r="AD7" i="17"/>
  <c r="AB7" i="17"/>
  <c r="AA7" i="17"/>
  <c r="G3" i="17"/>
  <c r="E3" i="17"/>
  <c r="C3" i="17"/>
  <c r="A3" i="17"/>
  <c r="B117" i="16"/>
  <c r="AS110" i="16"/>
  <c r="AR110" i="16"/>
  <c r="AQ110" i="16"/>
  <c r="AK110" i="16"/>
  <c r="AJ110" i="16"/>
  <c r="AH110" i="16"/>
  <c r="AG110" i="16"/>
  <c r="AE110" i="16"/>
  <c r="AD110" i="16"/>
  <c r="AB110" i="16"/>
  <c r="AA110" i="16"/>
  <c r="AS108" i="16"/>
  <c r="AR108" i="16"/>
  <c r="AQ108" i="16"/>
  <c r="AK108" i="16"/>
  <c r="AJ108" i="16"/>
  <c r="AH108" i="16"/>
  <c r="AG108" i="16"/>
  <c r="AE108" i="16"/>
  <c r="AD108" i="16"/>
  <c r="AB108" i="16"/>
  <c r="AA108" i="16"/>
  <c r="AS107" i="16"/>
  <c r="AR107" i="16"/>
  <c r="AQ107" i="16"/>
  <c r="AK107" i="16"/>
  <c r="AJ107" i="16"/>
  <c r="AH107" i="16"/>
  <c r="AG107" i="16"/>
  <c r="AE107" i="16"/>
  <c r="AD107" i="16"/>
  <c r="AB107" i="16"/>
  <c r="AA107" i="16"/>
  <c r="AS106" i="16"/>
  <c r="AR106" i="16"/>
  <c r="AQ106" i="16"/>
  <c r="AK106" i="16"/>
  <c r="AJ106" i="16"/>
  <c r="AH106" i="16"/>
  <c r="AG106" i="16"/>
  <c r="AE106" i="16"/>
  <c r="AD106" i="16"/>
  <c r="AB106" i="16"/>
  <c r="AA106" i="16"/>
  <c r="AS105" i="16"/>
  <c r="AR105" i="16"/>
  <c r="AQ105" i="16"/>
  <c r="AK105" i="16"/>
  <c r="AJ105" i="16"/>
  <c r="AH105" i="16"/>
  <c r="AG105" i="16"/>
  <c r="AE105" i="16"/>
  <c r="AD105" i="16"/>
  <c r="AB105" i="16"/>
  <c r="AA105" i="16"/>
  <c r="AK102" i="16"/>
  <c r="AJ102" i="16"/>
  <c r="AI102" i="16"/>
  <c r="AH102" i="16"/>
  <c r="AG102" i="16"/>
  <c r="AF102" i="16"/>
  <c r="AE102" i="16"/>
  <c r="G102" i="16"/>
  <c r="E102" i="16"/>
  <c r="C102" i="16"/>
  <c r="A102" i="16"/>
  <c r="B97" i="16"/>
  <c r="AS90" i="16"/>
  <c r="AR90" i="16"/>
  <c r="AQ90" i="16"/>
  <c r="AK90" i="16"/>
  <c r="AJ90" i="16"/>
  <c r="AH90" i="16"/>
  <c r="AG90" i="16"/>
  <c r="AE90" i="16"/>
  <c r="AD90" i="16"/>
  <c r="AB90" i="16"/>
  <c r="AA90" i="16"/>
  <c r="AS89" i="16"/>
  <c r="AR89" i="16"/>
  <c r="AQ89" i="16"/>
  <c r="AK89" i="16"/>
  <c r="AJ89" i="16"/>
  <c r="AH89" i="16"/>
  <c r="AG89" i="16"/>
  <c r="AE89" i="16"/>
  <c r="AD89" i="16"/>
  <c r="AB89" i="16"/>
  <c r="AA89" i="16"/>
  <c r="AS88" i="16"/>
  <c r="AR88" i="16"/>
  <c r="AQ88" i="16"/>
  <c r="AK88" i="16"/>
  <c r="AJ88" i="16"/>
  <c r="AH88" i="16"/>
  <c r="AG88" i="16"/>
  <c r="AE88" i="16"/>
  <c r="AD88" i="16"/>
  <c r="AB88" i="16"/>
  <c r="AA88" i="16"/>
  <c r="AS87" i="16"/>
  <c r="AR87" i="16"/>
  <c r="AQ87" i="16"/>
  <c r="AK87" i="16"/>
  <c r="AJ87" i="16"/>
  <c r="AH87" i="16"/>
  <c r="AG87" i="16"/>
  <c r="AE87" i="16"/>
  <c r="AD87" i="16"/>
  <c r="AB87" i="16"/>
  <c r="AA87" i="16"/>
  <c r="AS86" i="16"/>
  <c r="AR86" i="16"/>
  <c r="AQ86" i="16"/>
  <c r="AK86" i="16"/>
  <c r="AJ86" i="16"/>
  <c r="AH86" i="16"/>
  <c r="AG86" i="16"/>
  <c r="AE86" i="16"/>
  <c r="AD86" i="16"/>
  <c r="AB86" i="16"/>
  <c r="AA86" i="16"/>
  <c r="AS85" i="16"/>
  <c r="AR85" i="16"/>
  <c r="AQ85" i="16"/>
  <c r="AK85" i="16"/>
  <c r="AJ85" i="16"/>
  <c r="AH85" i="16"/>
  <c r="AG85" i="16"/>
  <c r="AE85" i="16"/>
  <c r="AD85" i="16"/>
  <c r="AB85" i="16"/>
  <c r="AA85" i="16"/>
  <c r="AK82" i="16"/>
  <c r="AJ82" i="16"/>
  <c r="AI82" i="16"/>
  <c r="AH82" i="16"/>
  <c r="AG82" i="16"/>
  <c r="AF82" i="16"/>
  <c r="AE82" i="16"/>
  <c r="G82" i="16"/>
  <c r="E82" i="16"/>
  <c r="C82" i="16"/>
  <c r="A82" i="16"/>
  <c r="AS71" i="16"/>
  <c r="AR71" i="16"/>
  <c r="AQ71" i="16"/>
  <c r="AK71" i="16"/>
  <c r="AJ71" i="16"/>
  <c r="AH71" i="16"/>
  <c r="AG71" i="16"/>
  <c r="AE71" i="16"/>
  <c r="AD71" i="16"/>
  <c r="AB71" i="16"/>
  <c r="AA71" i="16"/>
  <c r="AS51" i="16"/>
  <c r="AR51" i="16"/>
  <c r="AQ51" i="16"/>
  <c r="AK51" i="16"/>
  <c r="AJ51" i="16"/>
  <c r="AH51" i="16"/>
  <c r="AG51" i="16"/>
  <c r="AE51" i="16"/>
  <c r="AD51" i="16"/>
  <c r="AB51" i="16"/>
  <c r="AA51" i="16"/>
  <c r="AS31" i="16"/>
  <c r="AR31" i="16"/>
  <c r="AQ31" i="16"/>
  <c r="AK31" i="16"/>
  <c r="AJ31" i="16"/>
  <c r="AH31" i="16"/>
  <c r="AG31" i="16"/>
  <c r="AE31" i="16"/>
  <c r="AD31" i="16"/>
  <c r="AB31" i="16"/>
  <c r="AA31" i="16"/>
  <c r="B79" i="16"/>
  <c r="AS72" i="16"/>
  <c r="AR72" i="16"/>
  <c r="AQ72" i="16"/>
  <c r="AK72" i="16"/>
  <c r="AJ72" i="16"/>
  <c r="AH72" i="16"/>
  <c r="AG72" i="16"/>
  <c r="AE72" i="16"/>
  <c r="AD72" i="16"/>
  <c r="AB72" i="16"/>
  <c r="AA72" i="16"/>
  <c r="AS70" i="16"/>
  <c r="AR70" i="16"/>
  <c r="AQ70" i="16"/>
  <c r="AK70" i="16"/>
  <c r="AJ70" i="16"/>
  <c r="AH70" i="16"/>
  <c r="AG70" i="16"/>
  <c r="AE70" i="16"/>
  <c r="AD70" i="16"/>
  <c r="AB70" i="16"/>
  <c r="AA70" i="16"/>
  <c r="AS69" i="16"/>
  <c r="AR69" i="16"/>
  <c r="AQ69" i="16"/>
  <c r="AK69" i="16"/>
  <c r="AJ69" i="16"/>
  <c r="AH69" i="16"/>
  <c r="AG69" i="16"/>
  <c r="AE69" i="16"/>
  <c r="AD69" i="16"/>
  <c r="AB69" i="16"/>
  <c r="AA69" i="16"/>
  <c r="AS68" i="16"/>
  <c r="AR68" i="16"/>
  <c r="AQ68" i="16"/>
  <c r="AK68" i="16"/>
  <c r="AJ68" i="16"/>
  <c r="AH68" i="16"/>
  <c r="AG68" i="16"/>
  <c r="AE68" i="16"/>
  <c r="AD68" i="16"/>
  <c r="AB68" i="16"/>
  <c r="AA68" i="16"/>
  <c r="AS67" i="16"/>
  <c r="AR67" i="16"/>
  <c r="AQ67" i="16"/>
  <c r="AK67" i="16"/>
  <c r="AJ67" i="16"/>
  <c r="AH67" i="16"/>
  <c r="AG67" i="16"/>
  <c r="AE67" i="16"/>
  <c r="AD67" i="16"/>
  <c r="AB67" i="16"/>
  <c r="AA67" i="16"/>
  <c r="AS66" i="16"/>
  <c r="AR66" i="16"/>
  <c r="AQ66" i="16"/>
  <c r="AK66" i="16"/>
  <c r="AJ66" i="16"/>
  <c r="AH66" i="16"/>
  <c r="AG66" i="16"/>
  <c r="AE66" i="16"/>
  <c r="AD66" i="16"/>
  <c r="AB66" i="16"/>
  <c r="AA66" i="16"/>
  <c r="AK62" i="16"/>
  <c r="AJ62" i="16"/>
  <c r="AI62" i="16"/>
  <c r="AH62" i="16"/>
  <c r="AG62" i="16"/>
  <c r="AF62" i="16"/>
  <c r="AE62" i="16"/>
  <c r="G62" i="16"/>
  <c r="E62" i="16"/>
  <c r="C62" i="16"/>
  <c r="A62" i="16"/>
  <c r="A18" i="17" l="1"/>
  <c r="B59" i="16" l="1"/>
  <c r="AS52" i="16"/>
  <c r="AR52" i="16"/>
  <c r="AQ52" i="16"/>
  <c r="AK52" i="16"/>
  <c r="AJ52" i="16"/>
  <c r="AH52" i="16"/>
  <c r="AG52" i="16"/>
  <c r="AE52" i="16"/>
  <c r="AD52" i="16"/>
  <c r="AB52" i="16"/>
  <c r="AA52" i="16"/>
  <c r="AS50" i="16"/>
  <c r="AR50" i="16"/>
  <c r="AQ50" i="16"/>
  <c r="AK50" i="16"/>
  <c r="AJ50" i="16"/>
  <c r="AH50" i="16"/>
  <c r="AG50" i="16"/>
  <c r="AE50" i="16"/>
  <c r="AD50" i="16"/>
  <c r="AB50" i="16"/>
  <c r="AA50" i="16"/>
  <c r="AS49" i="16"/>
  <c r="AR49" i="16"/>
  <c r="AQ49" i="16"/>
  <c r="AK49" i="16"/>
  <c r="AJ49" i="16"/>
  <c r="AH49" i="16"/>
  <c r="AG49" i="16"/>
  <c r="AE49" i="16"/>
  <c r="AD49" i="16"/>
  <c r="AB49" i="16"/>
  <c r="AA49" i="16"/>
  <c r="AS48" i="16"/>
  <c r="AR48" i="16"/>
  <c r="AQ48" i="16"/>
  <c r="AK48" i="16"/>
  <c r="AJ48" i="16"/>
  <c r="AH48" i="16"/>
  <c r="AG48" i="16"/>
  <c r="AE48" i="16"/>
  <c r="AD48" i="16"/>
  <c r="AB48" i="16"/>
  <c r="AA48" i="16"/>
  <c r="AS47" i="16"/>
  <c r="AR47" i="16"/>
  <c r="AQ47" i="16"/>
  <c r="AK47" i="16"/>
  <c r="AJ47" i="16"/>
  <c r="AH47" i="16"/>
  <c r="AG47" i="16"/>
  <c r="AE47" i="16"/>
  <c r="AD47" i="16"/>
  <c r="AB47" i="16"/>
  <c r="AA47" i="16"/>
  <c r="AS46" i="16"/>
  <c r="AR46" i="16"/>
  <c r="AQ46" i="16"/>
  <c r="AK46" i="16"/>
  <c r="AJ46" i="16"/>
  <c r="AH46" i="16"/>
  <c r="AG46" i="16"/>
  <c r="AE46" i="16"/>
  <c r="AD46" i="16"/>
  <c r="AB46" i="16"/>
  <c r="AA46" i="16"/>
  <c r="AK42" i="16"/>
  <c r="AJ42" i="16"/>
  <c r="AI42" i="16"/>
  <c r="AH42" i="16"/>
  <c r="AG42" i="16"/>
  <c r="AF42" i="16"/>
  <c r="AE42" i="16"/>
  <c r="G42" i="16"/>
  <c r="E42" i="16"/>
  <c r="C42" i="16"/>
  <c r="A42" i="16"/>
  <c r="B39" i="16"/>
  <c r="AS32" i="16"/>
  <c r="AR32" i="16"/>
  <c r="AQ32" i="16"/>
  <c r="AK32" i="16"/>
  <c r="AJ32" i="16"/>
  <c r="AH32" i="16"/>
  <c r="AG32" i="16"/>
  <c r="AE32" i="16"/>
  <c r="AD32" i="16"/>
  <c r="AB32" i="16"/>
  <c r="AA32" i="16"/>
  <c r="AS30" i="16"/>
  <c r="AR30" i="16"/>
  <c r="AQ30" i="16"/>
  <c r="AK30" i="16"/>
  <c r="AJ30" i="16"/>
  <c r="AH30" i="16"/>
  <c r="AG30" i="16"/>
  <c r="AE30" i="16"/>
  <c r="AD30" i="16"/>
  <c r="AB30" i="16"/>
  <c r="AA30" i="16"/>
  <c r="AS29" i="16"/>
  <c r="AR29" i="16"/>
  <c r="AQ29" i="16"/>
  <c r="AK29" i="16"/>
  <c r="AJ29" i="16"/>
  <c r="AH29" i="16"/>
  <c r="AG29" i="16"/>
  <c r="AE29" i="16"/>
  <c r="AD29" i="16"/>
  <c r="AB29" i="16"/>
  <c r="AA29" i="16"/>
  <c r="AS28" i="16"/>
  <c r="AR28" i="16"/>
  <c r="AQ28" i="16"/>
  <c r="AK28" i="16"/>
  <c r="AJ28" i="16"/>
  <c r="AH28" i="16"/>
  <c r="AG28" i="16"/>
  <c r="AE28" i="16"/>
  <c r="AD28" i="16"/>
  <c r="AB28" i="16"/>
  <c r="AA28" i="16"/>
  <c r="AS27" i="16"/>
  <c r="AR27" i="16"/>
  <c r="AQ27" i="16"/>
  <c r="AK27" i="16"/>
  <c r="AJ27" i="16"/>
  <c r="AH27" i="16"/>
  <c r="AG27" i="16"/>
  <c r="AE27" i="16"/>
  <c r="AD27" i="16"/>
  <c r="AB27" i="16"/>
  <c r="AA27" i="16"/>
  <c r="AS26" i="16"/>
  <c r="AR26" i="16"/>
  <c r="AQ26" i="16"/>
  <c r="AK26" i="16"/>
  <c r="AJ26" i="16"/>
  <c r="AH26" i="16"/>
  <c r="AG26" i="16"/>
  <c r="AE26" i="16"/>
  <c r="AD26" i="16"/>
  <c r="AB26" i="16"/>
  <c r="AA26" i="16"/>
  <c r="AK22" i="16"/>
  <c r="AJ22" i="16"/>
  <c r="AI22" i="16"/>
  <c r="AH22" i="16"/>
  <c r="AG22" i="16"/>
  <c r="AF22" i="16"/>
  <c r="AE22" i="16"/>
  <c r="G22" i="16"/>
  <c r="E22" i="16"/>
  <c r="C22" i="16"/>
  <c r="A22" i="16"/>
  <c r="B19" i="16"/>
  <c r="AS12" i="16"/>
  <c r="AR12" i="16"/>
  <c r="AQ12" i="16"/>
  <c r="AK12" i="16"/>
  <c r="AJ12" i="16"/>
  <c r="AH12" i="16"/>
  <c r="AG12" i="16"/>
  <c r="AE12" i="16"/>
  <c r="AD12" i="16"/>
  <c r="AB12" i="16"/>
  <c r="AA12" i="16"/>
  <c r="AS11" i="16"/>
  <c r="AR11" i="16"/>
  <c r="AQ11" i="16"/>
  <c r="AK11" i="16"/>
  <c r="AJ11" i="16"/>
  <c r="AH11" i="16"/>
  <c r="AG11" i="16"/>
  <c r="AE11" i="16"/>
  <c r="AD11" i="16"/>
  <c r="AB11" i="16"/>
  <c r="AA11" i="16"/>
  <c r="AS10" i="16"/>
  <c r="AR10" i="16"/>
  <c r="AQ10" i="16"/>
  <c r="AK10" i="16"/>
  <c r="AJ10" i="16"/>
  <c r="AH10" i="16"/>
  <c r="AG10" i="16"/>
  <c r="AE10" i="16"/>
  <c r="AD10" i="16"/>
  <c r="AB10" i="16"/>
  <c r="AA10" i="16"/>
  <c r="AS9" i="16"/>
  <c r="AR9" i="16"/>
  <c r="AQ9" i="16"/>
  <c r="AK9" i="16"/>
  <c r="AJ9" i="16"/>
  <c r="AH9" i="16"/>
  <c r="AG9" i="16"/>
  <c r="AE9" i="16"/>
  <c r="AD9" i="16"/>
  <c r="AB9" i="16"/>
  <c r="AA9" i="16"/>
  <c r="AS8" i="16"/>
  <c r="AR8" i="16"/>
  <c r="AQ8" i="16"/>
  <c r="AK8" i="16"/>
  <c r="AJ8" i="16"/>
  <c r="AH8" i="16"/>
  <c r="AG8" i="16"/>
  <c r="AE8" i="16"/>
  <c r="AD8" i="16"/>
  <c r="AB8" i="16"/>
  <c r="AA8" i="16"/>
  <c r="AS7" i="16"/>
  <c r="AR7" i="16"/>
  <c r="AQ7" i="16"/>
  <c r="AK7" i="16"/>
  <c r="AJ7" i="16"/>
  <c r="AH7" i="16"/>
  <c r="AG7" i="16"/>
  <c r="AE7" i="16"/>
  <c r="AD7" i="16"/>
  <c r="AB7" i="16"/>
  <c r="AA7" i="16"/>
  <c r="AK3" i="16"/>
  <c r="AJ3" i="16"/>
  <c r="AI3" i="16"/>
  <c r="AH3" i="16"/>
  <c r="AG3" i="16"/>
  <c r="AF3" i="16"/>
  <c r="AE3" i="16"/>
  <c r="G3" i="16"/>
  <c r="E3" i="16"/>
  <c r="C3" i="16"/>
  <c r="A3" i="16"/>
  <c r="B182" i="1" l="1"/>
  <c r="AS175" i="1"/>
  <c r="AR175" i="1"/>
  <c r="AQ175" i="1"/>
  <c r="AK175" i="1"/>
  <c r="AJ175" i="1"/>
  <c r="AH175" i="1"/>
  <c r="AG175" i="1"/>
  <c r="AE175" i="1"/>
  <c r="AD175" i="1"/>
  <c r="AB175" i="1"/>
  <c r="AA175" i="1"/>
  <c r="D175" i="1"/>
  <c r="C175" i="1"/>
  <c r="B175" i="1"/>
  <c r="AS174" i="1"/>
  <c r="AR174" i="1"/>
  <c r="AQ174" i="1"/>
  <c r="AK174" i="1"/>
  <c r="AJ174" i="1"/>
  <c r="AH174" i="1"/>
  <c r="AG174" i="1"/>
  <c r="AE174" i="1"/>
  <c r="AD174" i="1"/>
  <c r="AB174" i="1"/>
  <c r="AA174" i="1"/>
  <c r="D174" i="1"/>
  <c r="C174" i="1"/>
  <c r="B174" i="1"/>
  <c r="AS173" i="1"/>
  <c r="AR173" i="1"/>
  <c r="AQ173" i="1"/>
  <c r="AK173" i="1"/>
  <c r="AJ173" i="1"/>
  <c r="AH173" i="1"/>
  <c r="AG173" i="1"/>
  <c r="AE173" i="1"/>
  <c r="AD173" i="1"/>
  <c r="AB173" i="1"/>
  <c r="AA173" i="1"/>
  <c r="D173" i="1"/>
  <c r="C173" i="1"/>
  <c r="B173" i="1"/>
  <c r="AS172" i="1"/>
  <c r="AR172" i="1"/>
  <c r="AQ172" i="1"/>
  <c r="AK172" i="1"/>
  <c r="AJ172" i="1"/>
  <c r="AH172" i="1"/>
  <c r="AG172" i="1"/>
  <c r="AE172" i="1"/>
  <c r="AD172" i="1"/>
  <c r="AB172" i="1"/>
  <c r="AA172" i="1"/>
  <c r="D172" i="1"/>
  <c r="C172" i="1"/>
  <c r="B172" i="1"/>
  <c r="AS171" i="1"/>
  <c r="AR171" i="1"/>
  <c r="AQ171" i="1"/>
  <c r="AK171" i="1"/>
  <c r="AJ171" i="1"/>
  <c r="AH171" i="1"/>
  <c r="AG171" i="1"/>
  <c r="AE171" i="1"/>
  <c r="AD171" i="1"/>
  <c r="AB171" i="1"/>
  <c r="AA171" i="1"/>
  <c r="D171" i="1"/>
  <c r="C171" i="1"/>
  <c r="B171" i="1"/>
  <c r="AS170" i="1"/>
  <c r="AR170" i="1"/>
  <c r="AQ170" i="1"/>
  <c r="AK170" i="1"/>
  <c r="AJ170" i="1"/>
  <c r="AH170" i="1"/>
  <c r="AG170" i="1"/>
  <c r="AE170" i="1"/>
  <c r="AD170" i="1"/>
  <c r="AB170" i="1"/>
  <c r="AA170" i="1"/>
  <c r="D170" i="1"/>
  <c r="C170" i="1"/>
  <c r="B170" i="1"/>
  <c r="AS169" i="1"/>
  <c r="AR169" i="1"/>
  <c r="AQ169" i="1"/>
  <c r="AK169" i="1"/>
  <c r="AJ169" i="1"/>
  <c r="AH169" i="1"/>
  <c r="AG169" i="1"/>
  <c r="AE169" i="1"/>
  <c r="AD169" i="1"/>
  <c r="AB169" i="1"/>
  <c r="AA169" i="1"/>
  <c r="D169" i="1"/>
  <c r="C169" i="1"/>
  <c r="B169" i="1"/>
  <c r="AS168" i="1"/>
  <c r="AR168" i="1"/>
  <c r="AQ168" i="1"/>
  <c r="AK168" i="1"/>
  <c r="AJ168" i="1"/>
  <c r="AH168" i="1"/>
  <c r="AG168" i="1"/>
  <c r="AE168" i="1"/>
  <c r="AD168" i="1"/>
  <c r="AB168" i="1"/>
  <c r="AA168" i="1"/>
  <c r="D168" i="1"/>
  <c r="C168" i="1"/>
  <c r="B168" i="1"/>
  <c r="AS167" i="1"/>
  <c r="AR167" i="1"/>
  <c r="AQ167" i="1"/>
  <c r="AK167" i="1"/>
  <c r="AJ167" i="1"/>
  <c r="AH167" i="1"/>
  <c r="AG167" i="1"/>
  <c r="AE167" i="1"/>
  <c r="AD167" i="1"/>
  <c r="AB167" i="1"/>
  <c r="AA167" i="1"/>
  <c r="D167" i="1"/>
  <c r="C167" i="1"/>
  <c r="B167" i="1"/>
  <c r="AS166" i="1"/>
  <c r="AR166" i="1"/>
  <c r="AQ166" i="1"/>
  <c r="AK166" i="1"/>
  <c r="AJ166" i="1"/>
  <c r="AH166" i="1"/>
  <c r="AG166" i="1"/>
  <c r="AE166" i="1"/>
  <c r="AD166" i="1"/>
  <c r="AB166" i="1"/>
  <c r="AA166" i="1"/>
  <c r="D166" i="1"/>
  <c r="C166" i="1"/>
  <c r="B166" i="1"/>
  <c r="AS165" i="1"/>
  <c r="AR165" i="1"/>
  <c r="AQ165" i="1"/>
  <c r="AK165" i="1"/>
  <c r="AJ165" i="1"/>
  <c r="AH165" i="1"/>
  <c r="AG165" i="1"/>
  <c r="AE165" i="1"/>
  <c r="AD165" i="1"/>
  <c r="AB165" i="1"/>
  <c r="AA165" i="1"/>
  <c r="D165" i="1"/>
  <c r="C165" i="1"/>
  <c r="B165" i="1"/>
  <c r="AS164" i="1"/>
  <c r="AR164" i="1"/>
  <c r="AQ164" i="1"/>
  <c r="AK164" i="1"/>
  <c r="AJ164" i="1"/>
  <c r="AH164" i="1"/>
  <c r="AG164" i="1"/>
  <c r="AE164" i="1"/>
  <c r="AD164" i="1"/>
  <c r="AB164" i="1"/>
  <c r="AA164" i="1"/>
  <c r="D164" i="1"/>
  <c r="C164" i="1"/>
  <c r="B164" i="1"/>
  <c r="B156" i="1"/>
  <c r="AS149" i="1"/>
  <c r="AR149" i="1"/>
  <c r="AQ149" i="1"/>
  <c r="AK149" i="1"/>
  <c r="AJ149" i="1"/>
  <c r="AH149" i="1"/>
  <c r="AG149" i="1"/>
  <c r="AE149" i="1"/>
  <c r="AD149" i="1"/>
  <c r="AB149" i="1"/>
  <c r="AA149" i="1"/>
  <c r="D149" i="1"/>
  <c r="C149" i="1"/>
  <c r="B149" i="1"/>
  <c r="AS148" i="1"/>
  <c r="AR148" i="1"/>
  <c r="AQ148" i="1"/>
  <c r="AK148" i="1"/>
  <c r="AJ148" i="1"/>
  <c r="AH148" i="1"/>
  <c r="AG148" i="1"/>
  <c r="AE148" i="1"/>
  <c r="AD148" i="1"/>
  <c r="AB148" i="1"/>
  <c r="AA148" i="1"/>
  <c r="D148" i="1"/>
  <c r="C148" i="1"/>
  <c r="B148" i="1"/>
  <c r="AS147" i="1"/>
  <c r="AR147" i="1"/>
  <c r="AQ147" i="1"/>
  <c r="AK147" i="1"/>
  <c r="AJ147" i="1"/>
  <c r="AH147" i="1"/>
  <c r="AG147" i="1"/>
  <c r="AE147" i="1"/>
  <c r="AD147" i="1"/>
  <c r="AB147" i="1"/>
  <c r="AA147" i="1"/>
  <c r="D147" i="1"/>
  <c r="C147" i="1"/>
  <c r="B147" i="1"/>
  <c r="AS146" i="1"/>
  <c r="AR146" i="1"/>
  <c r="AQ146" i="1"/>
  <c r="AK146" i="1"/>
  <c r="AJ146" i="1"/>
  <c r="AH146" i="1"/>
  <c r="AG146" i="1"/>
  <c r="AE146" i="1"/>
  <c r="AD146" i="1"/>
  <c r="AB146" i="1"/>
  <c r="AA146" i="1"/>
  <c r="D146" i="1"/>
  <c r="C146" i="1"/>
  <c r="B146" i="1"/>
  <c r="AS145" i="1"/>
  <c r="AR145" i="1"/>
  <c r="AQ145" i="1"/>
  <c r="AK145" i="1"/>
  <c r="AJ145" i="1"/>
  <c r="AH145" i="1"/>
  <c r="AG145" i="1"/>
  <c r="AE145" i="1"/>
  <c r="AD145" i="1"/>
  <c r="AB145" i="1"/>
  <c r="AA145" i="1"/>
  <c r="D145" i="1"/>
  <c r="C145" i="1"/>
  <c r="B145" i="1"/>
  <c r="AS144" i="1"/>
  <c r="AR144" i="1"/>
  <c r="AQ144" i="1"/>
  <c r="AK144" i="1"/>
  <c r="AJ144" i="1"/>
  <c r="AH144" i="1"/>
  <c r="AG144" i="1"/>
  <c r="AE144" i="1"/>
  <c r="AD144" i="1"/>
  <c r="AB144" i="1"/>
  <c r="AA144" i="1"/>
  <c r="D144" i="1"/>
  <c r="C144" i="1"/>
  <c r="B144" i="1"/>
  <c r="AS143" i="1"/>
  <c r="AR143" i="1"/>
  <c r="AQ143" i="1"/>
  <c r="AK143" i="1"/>
  <c r="AJ143" i="1"/>
  <c r="AH143" i="1"/>
  <c r="AG143" i="1"/>
  <c r="AE143" i="1"/>
  <c r="AD143" i="1"/>
  <c r="AB143" i="1"/>
  <c r="AA143" i="1"/>
  <c r="D143" i="1"/>
  <c r="C143" i="1"/>
  <c r="B143" i="1"/>
  <c r="AS142" i="1"/>
  <c r="AR142" i="1"/>
  <c r="AQ142" i="1"/>
  <c r="AK142" i="1"/>
  <c r="AJ142" i="1"/>
  <c r="AH142" i="1"/>
  <c r="AG142" i="1"/>
  <c r="AE142" i="1"/>
  <c r="AD142" i="1"/>
  <c r="AB142" i="1"/>
  <c r="AA142" i="1"/>
  <c r="D142" i="1"/>
  <c r="C142" i="1"/>
  <c r="B142" i="1"/>
  <c r="AS141" i="1"/>
  <c r="AR141" i="1"/>
  <c r="AQ141" i="1"/>
  <c r="AK141" i="1"/>
  <c r="AJ141" i="1"/>
  <c r="AH141" i="1"/>
  <c r="AG141" i="1"/>
  <c r="AE141" i="1"/>
  <c r="AD141" i="1"/>
  <c r="AB141" i="1"/>
  <c r="AA141" i="1"/>
  <c r="D141" i="1"/>
  <c r="C141" i="1"/>
  <c r="B141" i="1"/>
  <c r="AS140" i="1"/>
  <c r="AR140" i="1"/>
  <c r="AQ140" i="1"/>
  <c r="AK140" i="1"/>
  <c r="AJ140" i="1"/>
  <c r="AH140" i="1"/>
  <c r="AG140" i="1"/>
  <c r="AE140" i="1"/>
  <c r="AD140" i="1"/>
  <c r="AB140" i="1"/>
  <c r="AA140" i="1"/>
  <c r="D140" i="1"/>
  <c r="C140" i="1"/>
  <c r="B140" i="1"/>
  <c r="AS139" i="1"/>
  <c r="AR139" i="1"/>
  <c r="AQ139" i="1"/>
  <c r="AK139" i="1"/>
  <c r="AJ139" i="1"/>
  <c r="AH139" i="1"/>
  <c r="AG139" i="1"/>
  <c r="AE139" i="1"/>
  <c r="AD139" i="1"/>
  <c r="AB139" i="1"/>
  <c r="AA139" i="1"/>
  <c r="D139" i="1"/>
  <c r="C139" i="1"/>
  <c r="B139" i="1"/>
  <c r="AS138" i="1"/>
  <c r="AR138" i="1"/>
  <c r="AQ138" i="1"/>
  <c r="AK138" i="1"/>
  <c r="AJ138" i="1"/>
  <c r="AH138" i="1"/>
  <c r="AG138" i="1"/>
  <c r="AE138" i="1"/>
  <c r="AD138" i="1"/>
  <c r="AB138" i="1"/>
  <c r="AA138" i="1"/>
  <c r="D138" i="1"/>
  <c r="C138" i="1"/>
  <c r="B138" i="1"/>
  <c r="B130" i="1"/>
  <c r="AS123" i="1"/>
  <c r="AR123" i="1"/>
  <c r="AQ123" i="1"/>
  <c r="AK123" i="1"/>
  <c r="AJ123" i="1"/>
  <c r="AH123" i="1"/>
  <c r="AG123" i="1"/>
  <c r="AE123" i="1"/>
  <c r="AD123" i="1"/>
  <c r="AB123" i="1"/>
  <c r="AA123" i="1"/>
  <c r="D123" i="1"/>
  <c r="C123" i="1"/>
  <c r="B123" i="1"/>
  <c r="AS122" i="1"/>
  <c r="AR122" i="1"/>
  <c r="AQ122" i="1"/>
  <c r="AK122" i="1"/>
  <c r="AJ122" i="1"/>
  <c r="AH122" i="1"/>
  <c r="AG122" i="1"/>
  <c r="AE122" i="1"/>
  <c r="AD122" i="1"/>
  <c r="AB122" i="1"/>
  <c r="AA122" i="1"/>
  <c r="D122" i="1"/>
  <c r="C122" i="1"/>
  <c r="B122" i="1"/>
  <c r="AS121" i="1"/>
  <c r="AR121" i="1"/>
  <c r="AQ121" i="1"/>
  <c r="AK121" i="1"/>
  <c r="AJ121" i="1"/>
  <c r="AH121" i="1"/>
  <c r="AG121" i="1"/>
  <c r="AE121" i="1"/>
  <c r="AD121" i="1"/>
  <c r="AB121" i="1"/>
  <c r="AA121" i="1"/>
  <c r="D121" i="1"/>
  <c r="C121" i="1"/>
  <c r="B121" i="1"/>
  <c r="AS120" i="1"/>
  <c r="AR120" i="1"/>
  <c r="AQ120" i="1"/>
  <c r="AK120" i="1"/>
  <c r="AJ120" i="1"/>
  <c r="AH120" i="1"/>
  <c r="AG120" i="1"/>
  <c r="AE120" i="1"/>
  <c r="AD120" i="1"/>
  <c r="AB120" i="1"/>
  <c r="AA120" i="1"/>
  <c r="D120" i="1"/>
  <c r="C120" i="1"/>
  <c r="B120" i="1"/>
  <c r="AS119" i="1"/>
  <c r="AR119" i="1"/>
  <c r="AQ119" i="1"/>
  <c r="AK119" i="1"/>
  <c r="AJ119" i="1"/>
  <c r="AH119" i="1"/>
  <c r="AG119" i="1"/>
  <c r="AE119" i="1"/>
  <c r="AD119" i="1"/>
  <c r="AB119" i="1"/>
  <c r="AA119" i="1"/>
  <c r="D119" i="1"/>
  <c r="C119" i="1"/>
  <c r="B119" i="1"/>
  <c r="AS118" i="1"/>
  <c r="AR118" i="1"/>
  <c r="AQ118" i="1"/>
  <c r="AK118" i="1"/>
  <c r="AJ118" i="1"/>
  <c r="AH118" i="1"/>
  <c r="AG118" i="1"/>
  <c r="AE118" i="1"/>
  <c r="AD118" i="1"/>
  <c r="AB118" i="1"/>
  <c r="AA118" i="1"/>
  <c r="D118" i="1"/>
  <c r="C118" i="1"/>
  <c r="B118" i="1"/>
  <c r="AS117" i="1"/>
  <c r="AR117" i="1"/>
  <c r="AQ117" i="1"/>
  <c r="AK117" i="1"/>
  <c r="AJ117" i="1"/>
  <c r="AH117" i="1"/>
  <c r="AG117" i="1"/>
  <c r="AE117" i="1"/>
  <c r="AD117" i="1"/>
  <c r="AB117" i="1"/>
  <c r="AA117" i="1"/>
  <c r="D117" i="1"/>
  <c r="C117" i="1"/>
  <c r="B117" i="1"/>
  <c r="AS116" i="1"/>
  <c r="AR116" i="1"/>
  <c r="AQ116" i="1"/>
  <c r="AK116" i="1"/>
  <c r="AJ116" i="1"/>
  <c r="AH116" i="1"/>
  <c r="AG116" i="1"/>
  <c r="AE116" i="1"/>
  <c r="AD116" i="1"/>
  <c r="AB116" i="1"/>
  <c r="AA116" i="1"/>
  <c r="D116" i="1"/>
  <c r="C116" i="1"/>
  <c r="B116" i="1"/>
  <c r="AS115" i="1"/>
  <c r="AR115" i="1"/>
  <c r="AQ115" i="1"/>
  <c r="AK115" i="1"/>
  <c r="AJ115" i="1"/>
  <c r="AH115" i="1"/>
  <c r="AG115" i="1"/>
  <c r="AE115" i="1"/>
  <c r="AD115" i="1"/>
  <c r="AB115" i="1"/>
  <c r="AA115" i="1"/>
  <c r="D115" i="1"/>
  <c r="C115" i="1"/>
  <c r="B115" i="1"/>
  <c r="AS114" i="1"/>
  <c r="AR114" i="1"/>
  <c r="AQ114" i="1"/>
  <c r="AK114" i="1"/>
  <c r="AJ114" i="1"/>
  <c r="AH114" i="1"/>
  <c r="AG114" i="1"/>
  <c r="AE114" i="1"/>
  <c r="AD114" i="1"/>
  <c r="AB114" i="1"/>
  <c r="AA114" i="1"/>
  <c r="D114" i="1"/>
  <c r="C114" i="1"/>
  <c r="B114" i="1"/>
  <c r="AS113" i="1"/>
  <c r="AR113" i="1"/>
  <c r="AQ113" i="1"/>
  <c r="AK113" i="1"/>
  <c r="AJ113" i="1"/>
  <c r="AH113" i="1"/>
  <c r="AG113" i="1"/>
  <c r="AE113" i="1"/>
  <c r="AD113" i="1"/>
  <c r="AB113" i="1"/>
  <c r="AA113" i="1"/>
  <c r="D113" i="1"/>
  <c r="C113" i="1"/>
  <c r="B113" i="1"/>
  <c r="AS112" i="1"/>
  <c r="AR112" i="1"/>
  <c r="AQ112" i="1"/>
  <c r="AK112" i="1"/>
  <c r="AJ112" i="1"/>
  <c r="AH112" i="1"/>
  <c r="AG112" i="1"/>
  <c r="AE112" i="1"/>
  <c r="AD112" i="1"/>
  <c r="AB112" i="1"/>
  <c r="AA112" i="1"/>
  <c r="D112" i="1"/>
  <c r="C112" i="1"/>
  <c r="B112" i="1"/>
  <c r="B104" i="1"/>
  <c r="AS97" i="1"/>
  <c r="AR97" i="1"/>
  <c r="AQ97" i="1"/>
  <c r="AK97" i="1"/>
  <c r="AJ97" i="1"/>
  <c r="AH97" i="1"/>
  <c r="AG97" i="1"/>
  <c r="AE97" i="1"/>
  <c r="AD97" i="1"/>
  <c r="AB97" i="1"/>
  <c r="AA97" i="1"/>
  <c r="D97" i="1"/>
  <c r="C97" i="1"/>
  <c r="B97" i="1"/>
  <c r="AS96" i="1"/>
  <c r="AR96" i="1"/>
  <c r="AQ96" i="1"/>
  <c r="AK96" i="1"/>
  <c r="AJ96" i="1"/>
  <c r="AH96" i="1"/>
  <c r="AG96" i="1"/>
  <c r="AE96" i="1"/>
  <c r="AD96" i="1"/>
  <c r="AB96" i="1"/>
  <c r="AA96" i="1"/>
  <c r="D96" i="1"/>
  <c r="C96" i="1"/>
  <c r="B96" i="1"/>
  <c r="AS95" i="1"/>
  <c r="AR95" i="1"/>
  <c r="AQ95" i="1"/>
  <c r="AK95" i="1"/>
  <c r="AJ95" i="1"/>
  <c r="AH95" i="1"/>
  <c r="AG95" i="1"/>
  <c r="AE95" i="1"/>
  <c r="AD95" i="1"/>
  <c r="AB95" i="1"/>
  <c r="AA95" i="1"/>
  <c r="D95" i="1"/>
  <c r="C95" i="1"/>
  <c r="B95" i="1"/>
  <c r="AS94" i="1"/>
  <c r="AR94" i="1"/>
  <c r="AQ94" i="1"/>
  <c r="AK94" i="1"/>
  <c r="AJ94" i="1"/>
  <c r="AH94" i="1"/>
  <c r="AG94" i="1"/>
  <c r="AE94" i="1"/>
  <c r="AD94" i="1"/>
  <c r="AB94" i="1"/>
  <c r="AA94" i="1"/>
  <c r="D94" i="1"/>
  <c r="C94" i="1"/>
  <c r="B94" i="1"/>
  <c r="AS93" i="1"/>
  <c r="AR93" i="1"/>
  <c r="AQ93" i="1"/>
  <c r="AK93" i="1"/>
  <c r="AJ93" i="1"/>
  <c r="AH93" i="1"/>
  <c r="AG93" i="1"/>
  <c r="AE93" i="1"/>
  <c r="AD93" i="1"/>
  <c r="AB93" i="1"/>
  <c r="AA93" i="1"/>
  <c r="D93" i="1"/>
  <c r="C93" i="1"/>
  <c r="B93" i="1"/>
  <c r="AS92" i="1"/>
  <c r="AR92" i="1"/>
  <c r="AQ92" i="1"/>
  <c r="AK92" i="1"/>
  <c r="AJ92" i="1"/>
  <c r="AH92" i="1"/>
  <c r="AG92" i="1"/>
  <c r="AE92" i="1"/>
  <c r="AD92" i="1"/>
  <c r="AB92" i="1"/>
  <c r="AA92" i="1"/>
  <c r="D92" i="1"/>
  <c r="C92" i="1"/>
  <c r="B92" i="1"/>
  <c r="AS91" i="1"/>
  <c r="AR91" i="1"/>
  <c r="AQ91" i="1"/>
  <c r="AK91" i="1"/>
  <c r="AJ91" i="1"/>
  <c r="AH91" i="1"/>
  <c r="AG91" i="1"/>
  <c r="AE91" i="1"/>
  <c r="AD91" i="1"/>
  <c r="AB91" i="1"/>
  <c r="AA91" i="1"/>
  <c r="D91" i="1"/>
  <c r="C91" i="1"/>
  <c r="B91" i="1"/>
  <c r="AS90" i="1"/>
  <c r="AR90" i="1"/>
  <c r="AQ90" i="1"/>
  <c r="AK90" i="1"/>
  <c r="AJ90" i="1"/>
  <c r="AH90" i="1"/>
  <c r="AG90" i="1"/>
  <c r="AE90" i="1"/>
  <c r="AD90" i="1"/>
  <c r="AB90" i="1"/>
  <c r="AA90" i="1"/>
  <c r="D90" i="1"/>
  <c r="C90" i="1"/>
  <c r="B90" i="1"/>
  <c r="AS89" i="1"/>
  <c r="AR89" i="1"/>
  <c r="AQ89" i="1"/>
  <c r="AK89" i="1"/>
  <c r="AJ89" i="1"/>
  <c r="AH89" i="1"/>
  <c r="AG89" i="1"/>
  <c r="AE89" i="1"/>
  <c r="AD89" i="1"/>
  <c r="AB89" i="1"/>
  <c r="AA89" i="1"/>
  <c r="D89" i="1"/>
  <c r="C89" i="1"/>
  <c r="B89" i="1"/>
  <c r="AS88" i="1"/>
  <c r="AR88" i="1"/>
  <c r="AQ88" i="1"/>
  <c r="AK88" i="1"/>
  <c r="AJ88" i="1"/>
  <c r="AH88" i="1"/>
  <c r="AG88" i="1"/>
  <c r="AE88" i="1"/>
  <c r="AD88" i="1"/>
  <c r="AB88" i="1"/>
  <c r="AA88" i="1"/>
  <c r="D88" i="1"/>
  <c r="C88" i="1"/>
  <c r="B88" i="1"/>
  <c r="AS87" i="1"/>
  <c r="AR87" i="1"/>
  <c r="AQ87" i="1"/>
  <c r="AK87" i="1"/>
  <c r="AJ87" i="1"/>
  <c r="AH87" i="1"/>
  <c r="AG87" i="1"/>
  <c r="AE87" i="1"/>
  <c r="AD87" i="1"/>
  <c r="AB87" i="1"/>
  <c r="AA87" i="1"/>
  <c r="D87" i="1"/>
  <c r="C87" i="1"/>
  <c r="B87" i="1"/>
  <c r="AS86" i="1"/>
  <c r="AR86" i="1"/>
  <c r="AQ86" i="1"/>
  <c r="AK86" i="1"/>
  <c r="AJ86" i="1"/>
  <c r="AH86" i="1"/>
  <c r="AG86" i="1"/>
  <c r="AE86" i="1"/>
  <c r="AD86" i="1"/>
  <c r="AB86" i="1"/>
  <c r="AA86" i="1"/>
  <c r="D86" i="1"/>
  <c r="C86" i="1"/>
  <c r="B86" i="1"/>
  <c r="B78" i="1"/>
  <c r="AS71" i="1"/>
  <c r="AR71" i="1"/>
  <c r="AQ71" i="1"/>
  <c r="AK71" i="1"/>
  <c r="AJ71" i="1"/>
  <c r="AH71" i="1"/>
  <c r="AG71" i="1"/>
  <c r="AE71" i="1"/>
  <c r="AD71" i="1"/>
  <c r="AB71" i="1"/>
  <c r="AA71" i="1"/>
  <c r="D71" i="1"/>
  <c r="C71" i="1"/>
  <c r="B71" i="1"/>
  <c r="AS70" i="1"/>
  <c r="AR70" i="1"/>
  <c r="AQ70" i="1"/>
  <c r="AK70" i="1"/>
  <c r="AJ70" i="1"/>
  <c r="AH70" i="1"/>
  <c r="AG70" i="1"/>
  <c r="AE70" i="1"/>
  <c r="AD70" i="1"/>
  <c r="AB70" i="1"/>
  <c r="AA70" i="1"/>
  <c r="D70" i="1"/>
  <c r="C70" i="1"/>
  <c r="B70" i="1"/>
  <c r="AS69" i="1"/>
  <c r="AR69" i="1"/>
  <c r="AQ69" i="1"/>
  <c r="AK69" i="1"/>
  <c r="AJ69" i="1"/>
  <c r="AH69" i="1"/>
  <c r="AG69" i="1"/>
  <c r="AE69" i="1"/>
  <c r="AD69" i="1"/>
  <c r="AB69" i="1"/>
  <c r="AA69" i="1"/>
  <c r="D69" i="1"/>
  <c r="C69" i="1"/>
  <c r="B69" i="1"/>
  <c r="AS68" i="1"/>
  <c r="AR68" i="1"/>
  <c r="AQ68" i="1"/>
  <c r="AK68" i="1"/>
  <c r="AJ68" i="1"/>
  <c r="AH68" i="1"/>
  <c r="AG68" i="1"/>
  <c r="AE68" i="1"/>
  <c r="AD68" i="1"/>
  <c r="AB68" i="1"/>
  <c r="AA68" i="1"/>
  <c r="D68" i="1"/>
  <c r="C68" i="1"/>
  <c r="B68" i="1"/>
  <c r="AS67" i="1"/>
  <c r="AR67" i="1"/>
  <c r="AQ67" i="1"/>
  <c r="AK67" i="1"/>
  <c r="AJ67" i="1"/>
  <c r="AH67" i="1"/>
  <c r="AG67" i="1"/>
  <c r="AE67" i="1"/>
  <c r="AD67" i="1"/>
  <c r="AB67" i="1"/>
  <c r="AA67" i="1"/>
  <c r="D67" i="1"/>
  <c r="C67" i="1"/>
  <c r="B67" i="1"/>
  <c r="AS66" i="1"/>
  <c r="AR66" i="1"/>
  <c r="AQ66" i="1"/>
  <c r="AK66" i="1"/>
  <c r="AJ66" i="1"/>
  <c r="AH66" i="1"/>
  <c r="AG66" i="1"/>
  <c r="AE66" i="1"/>
  <c r="AD66" i="1"/>
  <c r="AB66" i="1"/>
  <c r="AA66" i="1"/>
  <c r="D66" i="1"/>
  <c r="C66" i="1"/>
  <c r="B66" i="1"/>
  <c r="AS65" i="1"/>
  <c r="AR65" i="1"/>
  <c r="AQ65" i="1"/>
  <c r="AK65" i="1"/>
  <c r="AJ65" i="1"/>
  <c r="AH65" i="1"/>
  <c r="AG65" i="1"/>
  <c r="AE65" i="1"/>
  <c r="AD65" i="1"/>
  <c r="AB65" i="1"/>
  <c r="AA65" i="1"/>
  <c r="D65" i="1"/>
  <c r="C65" i="1"/>
  <c r="B65" i="1"/>
  <c r="AS64" i="1"/>
  <c r="AR64" i="1"/>
  <c r="AQ64" i="1"/>
  <c r="AK64" i="1"/>
  <c r="AJ64" i="1"/>
  <c r="AH64" i="1"/>
  <c r="AG64" i="1"/>
  <c r="AE64" i="1"/>
  <c r="AD64" i="1"/>
  <c r="AB64" i="1"/>
  <c r="AA64" i="1"/>
  <c r="D64" i="1"/>
  <c r="C64" i="1"/>
  <c r="B64" i="1"/>
  <c r="AS63" i="1"/>
  <c r="AR63" i="1"/>
  <c r="AQ63" i="1"/>
  <c r="AK63" i="1"/>
  <c r="AJ63" i="1"/>
  <c r="AH63" i="1"/>
  <c r="AG63" i="1"/>
  <c r="AE63" i="1"/>
  <c r="AD63" i="1"/>
  <c r="AB63" i="1"/>
  <c r="AA63" i="1"/>
  <c r="D63" i="1"/>
  <c r="C63" i="1"/>
  <c r="B63" i="1"/>
  <c r="AS62" i="1"/>
  <c r="AR62" i="1"/>
  <c r="AQ62" i="1"/>
  <c r="AK62" i="1"/>
  <c r="AJ62" i="1"/>
  <c r="AH62" i="1"/>
  <c r="AG62" i="1"/>
  <c r="AE62" i="1"/>
  <c r="AD62" i="1"/>
  <c r="AB62" i="1"/>
  <c r="AA62" i="1"/>
  <c r="D62" i="1"/>
  <c r="C62" i="1"/>
  <c r="B62" i="1"/>
  <c r="AS61" i="1"/>
  <c r="AR61" i="1"/>
  <c r="AQ61" i="1"/>
  <c r="AK61" i="1"/>
  <c r="AJ61" i="1"/>
  <c r="AH61" i="1"/>
  <c r="AG61" i="1"/>
  <c r="AE61" i="1"/>
  <c r="AD61" i="1"/>
  <c r="AB61" i="1"/>
  <c r="AA61" i="1"/>
  <c r="D61" i="1"/>
  <c r="C61" i="1"/>
  <c r="B61" i="1"/>
  <c r="AS60" i="1"/>
  <c r="AR60" i="1"/>
  <c r="AQ60" i="1"/>
  <c r="AK60" i="1"/>
  <c r="AJ60" i="1"/>
  <c r="AH60" i="1"/>
  <c r="AG60" i="1"/>
  <c r="AE60" i="1"/>
  <c r="AD60" i="1"/>
  <c r="AB60" i="1"/>
  <c r="AA60" i="1"/>
  <c r="D60" i="1"/>
  <c r="C60" i="1"/>
  <c r="B60" i="1"/>
  <c r="B52" i="1"/>
  <c r="AS45" i="1"/>
  <c r="AR45" i="1"/>
  <c r="AQ45" i="1"/>
  <c r="AK45" i="1"/>
  <c r="AJ45" i="1"/>
  <c r="AH45" i="1"/>
  <c r="AG45" i="1"/>
  <c r="AE45" i="1"/>
  <c r="AD45" i="1"/>
  <c r="AB45" i="1"/>
  <c r="AA45" i="1"/>
  <c r="D45" i="1"/>
  <c r="C45" i="1"/>
  <c r="B45" i="1"/>
  <c r="AS44" i="1"/>
  <c r="AR44" i="1"/>
  <c r="AQ44" i="1"/>
  <c r="AK44" i="1"/>
  <c r="AJ44" i="1"/>
  <c r="AH44" i="1"/>
  <c r="AG44" i="1"/>
  <c r="AE44" i="1"/>
  <c r="AD44" i="1"/>
  <c r="AB44" i="1"/>
  <c r="AA44" i="1"/>
  <c r="D44" i="1"/>
  <c r="C44" i="1"/>
  <c r="B44" i="1"/>
  <c r="AS43" i="1"/>
  <c r="AR43" i="1"/>
  <c r="AQ43" i="1"/>
  <c r="AK43" i="1"/>
  <c r="AJ43" i="1"/>
  <c r="AH43" i="1"/>
  <c r="AG43" i="1"/>
  <c r="AE43" i="1"/>
  <c r="AD43" i="1"/>
  <c r="AB43" i="1"/>
  <c r="AA43" i="1"/>
  <c r="D43" i="1"/>
  <c r="C43" i="1"/>
  <c r="B43" i="1"/>
  <c r="AS42" i="1"/>
  <c r="AR42" i="1"/>
  <c r="AQ42" i="1"/>
  <c r="AK42" i="1"/>
  <c r="AJ42" i="1"/>
  <c r="AH42" i="1"/>
  <c r="AG42" i="1"/>
  <c r="AE42" i="1"/>
  <c r="AD42" i="1"/>
  <c r="AB42" i="1"/>
  <c r="AA42" i="1"/>
  <c r="D42" i="1"/>
  <c r="C42" i="1"/>
  <c r="B42" i="1"/>
  <c r="AS41" i="1"/>
  <c r="AR41" i="1"/>
  <c r="AQ41" i="1"/>
  <c r="AK41" i="1"/>
  <c r="AJ41" i="1"/>
  <c r="AH41" i="1"/>
  <c r="AG41" i="1"/>
  <c r="AE41" i="1"/>
  <c r="AD41" i="1"/>
  <c r="AB41" i="1"/>
  <c r="AA41" i="1"/>
  <c r="D41" i="1"/>
  <c r="C41" i="1"/>
  <c r="B41" i="1"/>
  <c r="AS40" i="1"/>
  <c r="AR40" i="1"/>
  <c r="AQ40" i="1"/>
  <c r="AK40" i="1"/>
  <c r="AJ40" i="1"/>
  <c r="AH40" i="1"/>
  <c r="AG40" i="1"/>
  <c r="AE40" i="1"/>
  <c r="AD40" i="1"/>
  <c r="AB40" i="1"/>
  <c r="AA40" i="1"/>
  <c r="D40" i="1"/>
  <c r="C40" i="1"/>
  <c r="B40" i="1"/>
  <c r="AS39" i="1"/>
  <c r="AR39" i="1"/>
  <c r="AQ39" i="1"/>
  <c r="AK39" i="1"/>
  <c r="AJ39" i="1"/>
  <c r="AH39" i="1"/>
  <c r="AG39" i="1"/>
  <c r="AE39" i="1"/>
  <c r="AD39" i="1"/>
  <c r="AB39" i="1"/>
  <c r="AA39" i="1"/>
  <c r="D39" i="1"/>
  <c r="C39" i="1"/>
  <c r="B39" i="1"/>
  <c r="AS38" i="1"/>
  <c r="AR38" i="1"/>
  <c r="AQ38" i="1"/>
  <c r="AK38" i="1"/>
  <c r="AJ38" i="1"/>
  <c r="AH38" i="1"/>
  <c r="AG38" i="1"/>
  <c r="AE38" i="1"/>
  <c r="AD38" i="1"/>
  <c r="AB38" i="1"/>
  <c r="AA38" i="1"/>
  <c r="D38" i="1"/>
  <c r="C38" i="1"/>
  <c r="B38" i="1"/>
  <c r="AS37" i="1"/>
  <c r="AR37" i="1"/>
  <c r="AQ37" i="1"/>
  <c r="AK37" i="1"/>
  <c r="AJ37" i="1"/>
  <c r="AH37" i="1"/>
  <c r="AG37" i="1"/>
  <c r="AE37" i="1"/>
  <c r="AD37" i="1"/>
  <c r="AB37" i="1"/>
  <c r="AA37" i="1"/>
  <c r="D37" i="1"/>
  <c r="C37" i="1"/>
  <c r="B37" i="1"/>
  <c r="AS36" i="1"/>
  <c r="AR36" i="1"/>
  <c r="AQ36" i="1"/>
  <c r="AK36" i="1"/>
  <c r="AJ36" i="1"/>
  <c r="AH36" i="1"/>
  <c r="AG36" i="1"/>
  <c r="AE36" i="1"/>
  <c r="AD36" i="1"/>
  <c r="AB36" i="1"/>
  <c r="AA36" i="1"/>
  <c r="D36" i="1"/>
  <c r="C36" i="1"/>
  <c r="B36" i="1"/>
  <c r="AS35" i="1"/>
  <c r="AR35" i="1"/>
  <c r="AQ35" i="1"/>
  <c r="AK35" i="1"/>
  <c r="AJ35" i="1"/>
  <c r="AH35" i="1"/>
  <c r="AG35" i="1"/>
  <c r="AE35" i="1"/>
  <c r="AD35" i="1"/>
  <c r="AB35" i="1"/>
  <c r="AA35" i="1"/>
  <c r="D35" i="1"/>
  <c r="C35" i="1"/>
  <c r="B35" i="1"/>
  <c r="AS34" i="1"/>
  <c r="AR34" i="1"/>
  <c r="AQ34" i="1"/>
  <c r="AK34" i="1"/>
  <c r="AJ34" i="1"/>
  <c r="AH34" i="1"/>
  <c r="AG34" i="1"/>
  <c r="AE34" i="1"/>
  <c r="AD34" i="1"/>
  <c r="AB34" i="1"/>
  <c r="AA34" i="1"/>
  <c r="D34" i="1"/>
  <c r="C34" i="1"/>
  <c r="B34" i="1"/>
  <c r="O9" i="9" l="1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O15" i="9"/>
  <c r="P15" i="9"/>
  <c r="Q15" i="9"/>
  <c r="R15" i="9"/>
  <c r="S15" i="9"/>
  <c r="T15" i="9"/>
  <c r="U15" i="9"/>
  <c r="V15" i="9"/>
  <c r="W15" i="9"/>
  <c r="X15" i="9"/>
  <c r="Y15" i="9"/>
  <c r="Z15" i="9"/>
  <c r="AA15" i="9"/>
  <c r="AB15" i="9"/>
  <c r="AC15" i="9"/>
  <c r="AD15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O31" i="9"/>
  <c r="P31" i="9"/>
  <c r="Q31" i="9"/>
  <c r="R31" i="9"/>
  <c r="S31" i="9"/>
  <c r="T31" i="9"/>
  <c r="U31" i="9"/>
  <c r="V31" i="9"/>
  <c r="W31" i="9"/>
  <c r="X31" i="9"/>
  <c r="Y31" i="9"/>
  <c r="Z31" i="9"/>
  <c r="AA31" i="9"/>
  <c r="AB31" i="9"/>
  <c r="AC31" i="9"/>
  <c r="AD31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O38" i="9"/>
  <c r="P38" i="9"/>
  <c r="Q38" i="9"/>
  <c r="R38" i="9"/>
  <c r="S38" i="9"/>
  <c r="T38" i="9"/>
  <c r="U38" i="9"/>
  <c r="V38" i="9"/>
  <c r="W38" i="9"/>
  <c r="X38" i="9"/>
  <c r="Y38" i="9"/>
  <c r="Z38" i="9"/>
  <c r="AA38" i="9"/>
  <c r="AB38" i="9"/>
  <c r="AC38" i="9"/>
  <c r="AD38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O48" i="9"/>
  <c r="P48" i="9"/>
  <c r="Q48" i="9"/>
  <c r="R48" i="9"/>
  <c r="S48" i="9"/>
  <c r="T48" i="9"/>
  <c r="U48" i="9"/>
  <c r="V48" i="9"/>
  <c r="W48" i="9"/>
  <c r="X48" i="9"/>
  <c r="Y48" i="9"/>
  <c r="Z48" i="9"/>
  <c r="AA48" i="9"/>
  <c r="AB48" i="9"/>
  <c r="AC48" i="9"/>
  <c r="AD48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A9" i="1"/>
  <c r="AB9" i="1"/>
  <c r="AD9" i="1"/>
  <c r="AE9" i="1"/>
  <c r="AG9" i="1"/>
  <c r="AH9" i="1"/>
  <c r="AJ9" i="1"/>
  <c r="AK9" i="1"/>
  <c r="AA10" i="1"/>
  <c r="AB10" i="1"/>
  <c r="AD10" i="1"/>
  <c r="AE10" i="1"/>
  <c r="AG10" i="1"/>
  <c r="AH10" i="1"/>
  <c r="AJ10" i="1"/>
  <c r="AK10" i="1"/>
  <c r="AA11" i="1"/>
  <c r="AB11" i="1"/>
  <c r="AD11" i="1"/>
  <c r="AE11" i="1"/>
  <c r="AG11" i="1"/>
  <c r="AH11" i="1"/>
  <c r="AJ11" i="1"/>
  <c r="AK11" i="1"/>
  <c r="AA12" i="1"/>
  <c r="AB12" i="1"/>
  <c r="AD12" i="1"/>
  <c r="AE12" i="1"/>
  <c r="AG12" i="1"/>
  <c r="AH12" i="1"/>
  <c r="AJ12" i="1"/>
  <c r="AK12" i="1"/>
  <c r="AA13" i="1"/>
  <c r="AB13" i="1"/>
  <c r="AD13" i="1"/>
  <c r="AE13" i="1"/>
  <c r="AG13" i="1"/>
  <c r="AH13" i="1"/>
  <c r="AJ13" i="1"/>
  <c r="AK13" i="1"/>
  <c r="AA14" i="1"/>
  <c r="AB14" i="1"/>
  <c r="AD14" i="1"/>
  <c r="AE14" i="1"/>
  <c r="AG14" i="1"/>
  <c r="AH14" i="1"/>
  <c r="AJ14" i="1"/>
  <c r="AK14" i="1"/>
  <c r="AA15" i="1"/>
  <c r="AB15" i="1"/>
  <c r="AD15" i="1"/>
  <c r="AE15" i="1"/>
  <c r="AG15" i="1"/>
  <c r="AH15" i="1"/>
  <c r="AJ15" i="1"/>
  <c r="AK15" i="1"/>
  <c r="AA16" i="1"/>
  <c r="AB16" i="1"/>
  <c r="AD16" i="1"/>
  <c r="AE16" i="1"/>
  <c r="AG16" i="1"/>
  <c r="AH16" i="1"/>
  <c r="AJ16" i="1"/>
  <c r="AK16" i="1"/>
  <c r="AA17" i="1"/>
  <c r="AB17" i="1"/>
  <c r="AD17" i="1"/>
  <c r="AE17" i="1"/>
  <c r="AG17" i="1"/>
  <c r="AH17" i="1"/>
  <c r="AJ17" i="1"/>
  <c r="AK17" i="1"/>
  <c r="AA18" i="1"/>
  <c r="AB18" i="1"/>
  <c r="AD18" i="1"/>
  <c r="AE18" i="1"/>
  <c r="AG18" i="1"/>
  <c r="AH18" i="1"/>
  <c r="AJ18" i="1"/>
  <c r="AK18" i="1"/>
  <c r="AA19" i="1"/>
  <c r="AB19" i="1"/>
  <c r="AD19" i="1"/>
  <c r="AE19" i="1"/>
  <c r="AG19" i="1"/>
  <c r="AH19" i="1"/>
  <c r="AJ19" i="1"/>
  <c r="AK19" i="1"/>
  <c r="AC8" i="9"/>
  <c r="AD8" i="9"/>
  <c r="AB8" i="9"/>
  <c r="AA8" i="9"/>
  <c r="Z8" i="9"/>
  <c r="B18" i="1"/>
  <c r="C18" i="1"/>
  <c r="D18" i="1"/>
  <c r="B19" i="1"/>
  <c r="C19" i="1"/>
  <c r="D19" i="1"/>
  <c r="AS18" i="1"/>
  <c r="AR18" i="1"/>
  <c r="AQ18" i="1"/>
  <c r="AS19" i="1"/>
  <c r="AR19" i="1"/>
  <c r="AQ19" i="1"/>
  <c r="B26" i="1"/>
  <c r="B17" i="1"/>
  <c r="C17" i="1"/>
  <c r="D17" i="1"/>
  <c r="AS17" i="1"/>
  <c r="AR17" i="1"/>
  <c r="AQ17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D4" i="1"/>
  <c r="C4" i="1"/>
  <c r="B4" i="1"/>
  <c r="A4" i="1"/>
  <c r="A9" i="9"/>
  <c r="B9" i="9"/>
  <c r="C9" i="9"/>
  <c r="A10" i="9"/>
  <c r="B10" i="9"/>
  <c r="C10" i="9"/>
  <c r="A11" i="9"/>
  <c r="B11" i="9"/>
  <c r="C11" i="9"/>
  <c r="A12" i="9"/>
  <c r="B12" i="9"/>
  <c r="C12" i="9"/>
  <c r="A13" i="9"/>
  <c r="B13" i="9"/>
  <c r="C13" i="9"/>
  <c r="A14" i="9"/>
  <c r="B14" i="9"/>
  <c r="C14" i="9"/>
  <c r="A15" i="9"/>
  <c r="B15" i="9"/>
  <c r="C15" i="9"/>
  <c r="A16" i="9"/>
  <c r="B16" i="9"/>
  <c r="C16" i="9"/>
  <c r="A17" i="9"/>
  <c r="B17" i="9"/>
  <c r="C17" i="9"/>
  <c r="A18" i="9"/>
  <c r="B18" i="9"/>
  <c r="C18" i="9"/>
  <c r="A19" i="9"/>
  <c r="B19" i="9"/>
  <c r="C19" i="9"/>
  <c r="A20" i="9"/>
  <c r="B20" i="9"/>
  <c r="C20" i="9"/>
  <c r="A21" i="9"/>
  <c r="B21" i="9"/>
  <c r="C21" i="9"/>
  <c r="A22" i="9"/>
  <c r="B22" i="9"/>
  <c r="C22" i="9"/>
  <c r="A23" i="9"/>
  <c r="B23" i="9"/>
  <c r="C23" i="9"/>
  <c r="A24" i="9"/>
  <c r="B24" i="9"/>
  <c r="C24" i="9"/>
  <c r="A25" i="9"/>
  <c r="B25" i="9"/>
  <c r="C25" i="9"/>
  <c r="A26" i="9"/>
  <c r="B26" i="9"/>
  <c r="C26" i="9"/>
  <c r="A27" i="9"/>
  <c r="B27" i="9"/>
  <c r="C27" i="9"/>
  <c r="A28" i="9"/>
  <c r="B28" i="9"/>
  <c r="C28" i="9"/>
  <c r="A29" i="9"/>
  <c r="B29" i="9"/>
  <c r="C29" i="9"/>
  <c r="A30" i="9"/>
  <c r="B30" i="9"/>
  <c r="C30" i="9"/>
  <c r="A31" i="9"/>
  <c r="B31" i="9"/>
  <c r="C31" i="9"/>
  <c r="A32" i="9"/>
  <c r="B32" i="9"/>
  <c r="C32" i="9"/>
  <c r="A33" i="9"/>
  <c r="B33" i="9"/>
  <c r="C33" i="9"/>
  <c r="A34" i="9"/>
  <c r="B34" i="9"/>
  <c r="C34" i="9"/>
  <c r="A35" i="9"/>
  <c r="B35" i="9"/>
  <c r="C35" i="9"/>
  <c r="A36" i="9"/>
  <c r="B36" i="9"/>
  <c r="C36" i="9"/>
  <c r="A37" i="9"/>
  <c r="B37" i="9"/>
  <c r="C37" i="9"/>
  <c r="A38" i="9"/>
  <c r="B38" i="9"/>
  <c r="C38" i="9"/>
  <c r="A39" i="9"/>
  <c r="B39" i="9"/>
  <c r="C39" i="9"/>
  <c r="A40" i="9"/>
  <c r="B40" i="9"/>
  <c r="C40" i="9"/>
  <c r="A41" i="9"/>
  <c r="B41" i="9"/>
  <c r="C41" i="9"/>
  <c r="A42" i="9"/>
  <c r="B42" i="9"/>
  <c r="C42" i="9"/>
  <c r="A43" i="9"/>
  <c r="B43" i="9"/>
  <c r="C43" i="9"/>
  <c r="A44" i="9"/>
  <c r="B44" i="9"/>
  <c r="C44" i="9"/>
  <c r="A45" i="9"/>
  <c r="B45" i="9"/>
  <c r="C45" i="9"/>
  <c r="A46" i="9"/>
  <c r="B46" i="9"/>
  <c r="C46" i="9"/>
  <c r="A47" i="9"/>
  <c r="B47" i="9"/>
  <c r="C47" i="9"/>
  <c r="A48" i="9"/>
  <c r="B48" i="9"/>
  <c r="C48" i="9"/>
  <c r="A49" i="9"/>
  <c r="B49" i="9"/>
  <c r="C49" i="9"/>
  <c r="A50" i="9"/>
  <c r="B50" i="9"/>
  <c r="C50" i="9"/>
  <c r="A51" i="9"/>
  <c r="B51" i="9"/>
  <c r="C51" i="9"/>
  <c r="A52" i="9"/>
  <c r="B52" i="9"/>
  <c r="C52" i="9"/>
  <c r="A53" i="9"/>
  <c r="B53" i="9"/>
  <c r="C53" i="9"/>
  <c r="A54" i="9"/>
  <c r="B54" i="9"/>
  <c r="C54" i="9"/>
  <c r="A55" i="9"/>
  <c r="B55" i="9"/>
  <c r="C55" i="9"/>
  <c r="A56" i="9"/>
  <c r="B56" i="9"/>
  <c r="C56" i="9"/>
  <c r="A57" i="9"/>
  <c r="B57" i="9"/>
  <c r="C57" i="9"/>
  <c r="O4" i="9"/>
  <c r="P4" i="9"/>
  <c r="Q4" i="9"/>
  <c r="R4" i="9"/>
  <c r="S4" i="9"/>
  <c r="T4" i="9"/>
  <c r="U4" i="9"/>
  <c r="V4" i="9"/>
  <c r="W4" i="9"/>
  <c r="X4" i="9"/>
  <c r="Y4" i="9"/>
  <c r="Z4" i="9"/>
  <c r="Q8" i="9"/>
  <c r="Z3" i="9"/>
  <c r="C8" i="9"/>
  <c r="A8" i="9"/>
  <c r="B8" i="9"/>
  <c r="P3" i="9"/>
  <c r="O3" i="9"/>
  <c r="P8" i="9"/>
  <c r="O8" i="9"/>
  <c r="Q3" i="9"/>
  <c r="Y108" i="1" l="1"/>
  <c r="Y134" i="1"/>
  <c r="Y30" i="1"/>
  <c r="Y160" i="1"/>
  <c r="Y56" i="1"/>
  <c r="Y82" i="1"/>
  <c r="S108" i="1"/>
  <c r="S134" i="1"/>
  <c r="S30" i="1"/>
  <c r="S82" i="1"/>
  <c r="S160" i="1"/>
  <c r="S56" i="1"/>
  <c r="X37" i="17"/>
  <c r="X20" i="17"/>
  <c r="X72" i="17"/>
  <c r="X3" i="17"/>
  <c r="X54" i="17"/>
  <c r="Q54" i="17"/>
  <c r="Q20" i="17"/>
  <c r="Q3" i="17"/>
  <c r="Q37" i="17"/>
  <c r="Q72" i="17"/>
  <c r="AI9" i="1"/>
  <c r="AC78" i="17"/>
  <c r="Y78" i="17"/>
  <c r="U78" i="17"/>
  <c r="AC109" i="16"/>
  <c r="Y109" i="16"/>
  <c r="U109" i="16"/>
  <c r="W78" i="17"/>
  <c r="AI109" i="16"/>
  <c r="S109" i="16"/>
  <c r="Z78" i="17"/>
  <c r="L78" i="17"/>
  <c r="V109" i="16"/>
  <c r="AF78" i="17"/>
  <c r="X78" i="17"/>
  <c r="T78" i="17"/>
  <c r="AF109" i="16"/>
  <c r="X109" i="16"/>
  <c r="T109" i="16"/>
  <c r="AI78" i="17"/>
  <c r="S78" i="17"/>
  <c r="W109" i="16"/>
  <c r="V78" i="17"/>
  <c r="Z109" i="16"/>
  <c r="L109" i="16"/>
  <c r="AC9" i="1"/>
  <c r="AC8" i="1"/>
  <c r="L17" i="1"/>
  <c r="L13" i="1"/>
  <c r="X19" i="1"/>
  <c r="T19" i="1"/>
  <c r="W18" i="1"/>
  <c r="S18" i="1"/>
  <c r="V17" i="1"/>
  <c r="Y16" i="1"/>
  <c r="U16" i="1"/>
  <c r="X15" i="1"/>
  <c r="T15" i="1"/>
  <c r="W14" i="1"/>
  <c r="S14" i="1"/>
  <c r="V13" i="1"/>
  <c r="Y12" i="1"/>
  <c r="U12" i="1"/>
  <c r="X11" i="1"/>
  <c r="T11" i="1"/>
  <c r="W10" i="1"/>
  <c r="S10" i="1"/>
  <c r="V9" i="1"/>
  <c r="AC19" i="1"/>
  <c r="AC18" i="1"/>
  <c r="AC17" i="1"/>
  <c r="AC16" i="1"/>
  <c r="AC15" i="1"/>
  <c r="AC14" i="1"/>
  <c r="AC13" i="1"/>
  <c r="AC12" i="1"/>
  <c r="AC11" i="1"/>
  <c r="AC10" i="1"/>
  <c r="L9" i="1"/>
  <c r="L16" i="1"/>
  <c r="L12" i="1"/>
  <c r="W19" i="1"/>
  <c r="S19" i="1"/>
  <c r="V18" i="1"/>
  <c r="Y17" i="1"/>
  <c r="U17" i="1"/>
  <c r="X16" i="1"/>
  <c r="T16" i="1"/>
  <c r="W15" i="1"/>
  <c r="S15" i="1"/>
  <c r="V14" i="1"/>
  <c r="Y13" i="1"/>
  <c r="U13" i="1"/>
  <c r="X12" i="1"/>
  <c r="T12" i="1"/>
  <c r="W11" i="1"/>
  <c r="S11" i="1"/>
  <c r="V10" i="1"/>
  <c r="Y9" i="1"/>
  <c r="U9" i="1"/>
  <c r="AF19" i="1"/>
  <c r="AF18" i="1"/>
  <c r="AF17" i="1"/>
  <c r="AF16" i="1"/>
  <c r="AF15" i="1"/>
  <c r="AF14" i="1"/>
  <c r="AF13" i="1"/>
  <c r="AF12" i="1"/>
  <c r="AF11" i="1"/>
  <c r="AF10" i="1"/>
  <c r="AF9" i="1"/>
  <c r="Y4" i="1"/>
  <c r="X102" i="16"/>
  <c r="X82" i="16"/>
  <c r="X62" i="16"/>
  <c r="X3" i="16"/>
  <c r="X42" i="16"/>
  <c r="X22" i="16"/>
  <c r="L19" i="1"/>
  <c r="L15" i="1"/>
  <c r="L10" i="1"/>
  <c r="V19" i="1"/>
  <c r="Y18" i="1"/>
  <c r="U18" i="1"/>
  <c r="X17" i="1"/>
  <c r="T17" i="1"/>
  <c r="W16" i="1"/>
  <c r="S16" i="1"/>
  <c r="V15" i="1"/>
  <c r="Y14" i="1"/>
  <c r="U14" i="1"/>
  <c r="X13" i="1"/>
  <c r="T13" i="1"/>
  <c r="W12" i="1"/>
  <c r="S12" i="1"/>
  <c r="V11" i="1"/>
  <c r="Y10" i="1"/>
  <c r="U10" i="1"/>
  <c r="X9" i="1"/>
  <c r="T9" i="1"/>
  <c r="AI19" i="1"/>
  <c r="AI18" i="1"/>
  <c r="AI17" i="1"/>
  <c r="AI16" i="1"/>
  <c r="AI15" i="1"/>
  <c r="AI14" i="1"/>
  <c r="AI13" i="1"/>
  <c r="AI12" i="1"/>
  <c r="AI11" i="1"/>
  <c r="AI10" i="1"/>
  <c r="AI8" i="1"/>
  <c r="Y8" i="1"/>
  <c r="S4" i="1"/>
  <c r="Q102" i="16"/>
  <c r="Q82" i="16"/>
  <c r="Q62" i="16"/>
  <c r="Q42" i="16"/>
  <c r="Q22" i="16"/>
  <c r="Q3" i="16"/>
  <c r="AF79" i="17"/>
  <c r="X79" i="17"/>
  <c r="T79" i="17"/>
  <c r="AI77" i="17"/>
  <c r="W77" i="17"/>
  <c r="S77" i="17"/>
  <c r="Z76" i="17"/>
  <c r="V76" i="17"/>
  <c r="L76" i="17"/>
  <c r="AC75" i="17"/>
  <c r="Y75" i="17"/>
  <c r="U75" i="17"/>
  <c r="Z60" i="17"/>
  <c r="V60" i="17"/>
  <c r="L60" i="17"/>
  <c r="AC59" i="17"/>
  <c r="Y59" i="17"/>
  <c r="U59" i="17"/>
  <c r="AF58" i="17"/>
  <c r="X58" i="17"/>
  <c r="T58" i="17"/>
  <c r="AI57" i="17"/>
  <c r="W57" i="17"/>
  <c r="S57" i="17"/>
  <c r="AF44" i="17"/>
  <c r="X44" i="17"/>
  <c r="T44" i="17"/>
  <c r="AI43" i="17"/>
  <c r="W43" i="17"/>
  <c r="S43" i="17"/>
  <c r="Z42" i="17"/>
  <c r="V42" i="17"/>
  <c r="L42" i="17"/>
  <c r="AC41" i="17"/>
  <c r="Y41" i="17"/>
  <c r="U41" i="17"/>
  <c r="Z27" i="17"/>
  <c r="V27" i="17"/>
  <c r="L27" i="17"/>
  <c r="AC26" i="17"/>
  <c r="Y26" i="17"/>
  <c r="U26" i="17"/>
  <c r="AF25" i="17"/>
  <c r="X25" i="17"/>
  <c r="T25" i="17"/>
  <c r="AI24" i="17"/>
  <c r="W24" i="17"/>
  <c r="S24" i="17"/>
  <c r="AF10" i="17"/>
  <c r="X10" i="17"/>
  <c r="T10" i="17"/>
  <c r="AI9" i="17"/>
  <c r="W9" i="17"/>
  <c r="S9" i="17"/>
  <c r="Z8" i="17"/>
  <c r="V8" i="17"/>
  <c r="L8" i="17"/>
  <c r="AC7" i="17"/>
  <c r="Y7" i="17"/>
  <c r="U7" i="17"/>
  <c r="AC110" i="16"/>
  <c r="Y110" i="16"/>
  <c r="U110" i="16"/>
  <c r="AF108" i="16"/>
  <c r="X108" i="16"/>
  <c r="T108" i="16"/>
  <c r="AI107" i="16"/>
  <c r="W107" i="16"/>
  <c r="S107" i="16"/>
  <c r="Z106" i="16"/>
  <c r="V106" i="16"/>
  <c r="L106" i="16"/>
  <c r="AC105" i="16"/>
  <c r="Y105" i="16"/>
  <c r="U105" i="16"/>
  <c r="Z90" i="16"/>
  <c r="AI79" i="17"/>
  <c r="W79" i="17"/>
  <c r="S79" i="17"/>
  <c r="Z77" i="17"/>
  <c r="V77" i="17"/>
  <c r="L77" i="17"/>
  <c r="AC76" i="17"/>
  <c r="Y76" i="17"/>
  <c r="U76" i="17"/>
  <c r="AF75" i="17"/>
  <c r="X75" i="17"/>
  <c r="T75" i="17"/>
  <c r="AC60" i="17"/>
  <c r="Y60" i="17"/>
  <c r="U60" i="17"/>
  <c r="AF59" i="17"/>
  <c r="X59" i="17"/>
  <c r="T59" i="17"/>
  <c r="AI58" i="17"/>
  <c r="W58" i="17"/>
  <c r="S58" i="17"/>
  <c r="Z57" i="17"/>
  <c r="V57" i="17"/>
  <c r="L57" i="17"/>
  <c r="Z79" i="17"/>
  <c r="AC79" i="17"/>
  <c r="Y79" i="17"/>
  <c r="U79" i="17"/>
  <c r="AF77" i="17"/>
  <c r="X77" i="17"/>
  <c r="T77" i="17"/>
  <c r="AI76" i="17"/>
  <c r="W76" i="17"/>
  <c r="S76" i="17"/>
  <c r="Z75" i="17"/>
  <c r="V75" i="17"/>
  <c r="L75" i="17"/>
  <c r="AI60" i="17"/>
  <c r="W60" i="17"/>
  <c r="S60" i="17"/>
  <c r="Z59" i="17"/>
  <c r="V59" i="17"/>
  <c r="L59" i="17"/>
  <c r="AC58" i="17"/>
  <c r="Y58" i="17"/>
  <c r="U58" i="17"/>
  <c r="AF57" i="17"/>
  <c r="X57" i="17"/>
  <c r="T57" i="17"/>
  <c r="AC44" i="17"/>
  <c r="Y44" i="17"/>
  <c r="U44" i="17"/>
  <c r="AF43" i="17"/>
  <c r="X43" i="17"/>
  <c r="T43" i="17"/>
  <c r="AI42" i="17"/>
  <c r="W42" i="17"/>
  <c r="S42" i="17"/>
  <c r="Z41" i="17"/>
  <c r="V41" i="17"/>
  <c r="L41" i="17"/>
  <c r="AI27" i="17"/>
  <c r="W27" i="17"/>
  <c r="S27" i="17"/>
  <c r="Z26" i="17"/>
  <c r="V26" i="17"/>
  <c r="L26" i="17"/>
  <c r="AC25" i="17"/>
  <c r="Y25" i="17"/>
  <c r="U25" i="17"/>
  <c r="AF24" i="17"/>
  <c r="X24" i="17"/>
  <c r="T24" i="17"/>
  <c r="AC10" i="17"/>
  <c r="Y10" i="17"/>
  <c r="U10" i="17"/>
  <c r="AF9" i="17"/>
  <c r="X9" i="17"/>
  <c r="T9" i="17"/>
  <c r="AI8" i="17"/>
  <c r="W8" i="17"/>
  <c r="S8" i="17"/>
  <c r="Z7" i="17"/>
  <c r="V7" i="17"/>
  <c r="L7" i="17"/>
  <c r="Z110" i="16"/>
  <c r="V110" i="16"/>
  <c r="L110" i="16"/>
  <c r="AC108" i="16"/>
  <c r="Y108" i="16"/>
  <c r="U108" i="16"/>
  <c r="AF107" i="16"/>
  <c r="X107" i="16"/>
  <c r="T107" i="16"/>
  <c r="AI106" i="16"/>
  <c r="W106" i="16"/>
  <c r="S106" i="16"/>
  <c r="Z105" i="16"/>
  <c r="V105" i="16"/>
  <c r="L105" i="16"/>
  <c r="AI90" i="16"/>
  <c r="W90" i="16"/>
  <c r="S90" i="16"/>
  <c r="L79" i="17"/>
  <c r="T76" i="17"/>
  <c r="T60" i="17"/>
  <c r="L58" i="17"/>
  <c r="Z44" i="17"/>
  <c r="L44" i="17"/>
  <c r="U43" i="17"/>
  <c r="AC42" i="17"/>
  <c r="X42" i="17"/>
  <c r="AI41" i="17"/>
  <c r="X41" i="17"/>
  <c r="T27" i="17"/>
  <c r="T26" i="17"/>
  <c r="V25" i="17"/>
  <c r="AC24" i="17"/>
  <c r="Y24" i="17"/>
  <c r="V10" i="17"/>
  <c r="AC9" i="17"/>
  <c r="Y9" i="17"/>
  <c r="T8" i="17"/>
  <c r="T7" i="17"/>
  <c r="AI110" i="16"/>
  <c r="X110" i="16"/>
  <c r="Z108" i="16"/>
  <c r="L108" i="16"/>
  <c r="U107" i="16"/>
  <c r="AC106" i="16"/>
  <c r="X106" i="16"/>
  <c r="AI105" i="16"/>
  <c r="X105" i="16"/>
  <c r="U90" i="16"/>
  <c r="AI89" i="16"/>
  <c r="W89" i="16"/>
  <c r="S89" i="16"/>
  <c r="Z88" i="16"/>
  <c r="V88" i="16"/>
  <c r="L88" i="16"/>
  <c r="AC87" i="16"/>
  <c r="Y87" i="16"/>
  <c r="U87" i="16"/>
  <c r="AF86" i="16"/>
  <c r="X86" i="16"/>
  <c r="T86" i="16"/>
  <c r="AI85" i="16"/>
  <c r="W85" i="16"/>
  <c r="S85" i="16"/>
  <c r="AI71" i="16"/>
  <c r="W71" i="16"/>
  <c r="S71" i="16"/>
  <c r="Z51" i="16"/>
  <c r="V51" i="16"/>
  <c r="L51" i="16"/>
  <c r="AC31" i="16"/>
  <c r="Y31" i="16"/>
  <c r="U31" i="16"/>
  <c r="AC72" i="16"/>
  <c r="Y72" i="16"/>
  <c r="U72" i="16"/>
  <c r="AF70" i="16"/>
  <c r="X70" i="16"/>
  <c r="T70" i="16"/>
  <c r="AI69" i="16"/>
  <c r="W69" i="16"/>
  <c r="S69" i="16"/>
  <c r="Z68" i="16"/>
  <c r="V68" i="16"/>
  <c r="L68" i="16"/>
  <c r="AC67" i="16"/>
  <c r="Y67" i="16"/>
  <c r="U67" i="16"/>
  <c r="AF66" i="16"/>
  <c r="X66" i="16"/>
  <c r="T66" i="16"/>
  <c r="Y77" i="17"/>
  <c r="W75" i="17"/>
  <c r="W59" i="17"/>
  <c r="Y57" i="17"/>
  <c r="AI44" i="17"/>
  <c r="W44" i="17"/>
  <c r="Z43" i="17"/>
  <c r="L43" i="17"/>
  <c r="AF42" i="17"/>
  <c r="U42" i="17"/>
  <c r="W41" i="17"/>
  <c r="Y27" i="17"/>
  <c r="AF26" i="17"/>
  <c r="S26" i="17"/>
  <c r="S25" i="17"/>
  <c r="V24" i="17"/>
  <c r="S10" i="17"/>
  <c r="V9" i="17"/>
  <c r="Y8" i="17"/>
  <c r="AF7" i="17"/>
  <c r="S7" i="17"/>
  <c r="W110" i="16"/>
  <c r="AI108" i="16"/>
  <c r="W108" i="16"/>
  <c r="Z107" i="16"/>
  <c r="L107" i="16"/>
  <c r="AF106" i="16"/>
  <c r="U106" i="16"/>
  <c r="W105" i="16"/>
  <c r="Y90" i="16"/>
  <c r="T90" i="16"/>
  <c r="Z89" i="16"/>
  <c r="V89" i="16"/>
  <c r="L89" i="16"/>
  <c r="AC88" i="16"/>
  <c r="Y88" i="16"/>
  <c r="U88" i="16"/>
  <c r="AF87" i="16"/>
  <c r="X87" i="16"/>
  <c r="T87" i="16"/>
  <c r="AI86" i="16"/>
  <c r="W86" i="16"/>
  <c r="S86" i="16"/>
  <c r="Z85" i="16"/>
  <c r="V85" i="16"/>
  <c r="L85" i="16"/>
  <c r="Z71" i="16"/>
  <c r="V71" i="16"/>
  <c r="L71" i="16"/>
  <c r="AC51" i="16"/>
  <c r="Y51" i="16"/>
  <c r="U51" i="16"/>
  <c r="AF31" i="16"/>
  <c r="X31" i="16"/>
  <c r="T31" i="16"/>
  <c r="AF72" i="16"/>
  <c r="X72" i="16"/>
  <c r="T72" i="16"/>
  <c r="AI70" i="16"/>
  <c r="W70" i="16"/>
  <c r="S70" i="16"/>
  <c r="Z69" i="16"/>
  <c r="V69" i="16"/>
  <c r="L69" i="16"/>
  <c r="AC68" i="16"/>
  <c r="Y68" i="16"/>
  <c r="U68" i="16"/>
  <c r="AF67" i="16"/>
  <c r="X67" i="16"/>
  <c r="T67" i="16"/>
  <c r="AI66" i="16"/>
  <c r="W66" i="16"/>
  <c r="S66" i="16"/>
  <c r="AC77" i="17"/>
  <c r="U77" i="17"/>
  <c r="AF76" i="17"/>
  <c r="AI75" i="17"/>
  <c r="S75" i="17"/>
  <c r="AF60" i="17"/>
  <c r="AI59" i="17"/>
  <c r="S59" i="17"/>
  <c r="Z58" i="17"/>
  <c r="AC57" i="17"/>
  <c r="U57" i="17"/>
  <c r="V44" i="17"/>
  <c r="AC43" i="17"/>
  <c r="Y43" i="17"/>
  <c r="T42" i="17"/>
  <c r="T41" i="17"/>
  <c r="AC27" i="17"/>
  <c r="X27" i="17"/>
  <c r="AI26" i="17"/>
  <c r="X26" i="17"/>
  <c r="Z25" i="17"/>
  <c r="L25" i="17"/>
  <c r="U24" i="17"/>
  <c r="Z10" i="17"/>
  <c r="L10" i="17"/>
  <c r="U9" i="17"/>
  <c r="AC8" i="17"/>
  <c r="X8" i="17"/>
  <c r="AI7" i="17"/>
  <c r="X7" i="17"/>
  <c r="T110" i="16"/>
  <c r="V108" i="16"/>
  <c r="AC107" i="16"/>
  <c r="Y107" i="16"/>
  <c r="T106" i="16"/>
  <c r="T105" i="16"/>
  <c r="AC90" i="16"/>
  <c r="X90" i="16"/>
  <c r="L90" i="16"/>
  <c r="AC89" i="16"/>
  <c r="Y89" i="16"/>
  <c r="U89" i="16"/>
  <c r="AF88" i="16"/>
  <c r="X88" i="16"/>
  <c r="T88" i="16"/>
  <c r="AI87" i="16"/>
  <c r="W87" i="16"/>
  <c r="S87" i="16"/>
  <c r="Z86" i="16"/>
  <c r="V86" i="16"/>
  <c r="L86" i="16"/>
  <c r="AC85" i="16"/>
  <c r="Y85" i="16"/>
  <c r="U85" i="16"/>
  <c r="AC71" i="16"/>
  <c r="Y71" i="16"/>
  <c r="U71" i="16"/>
  <c r="AF51" i="16"/>
  <c r="X51" i="16"/>
  <c r="T51" i="16"/>
  <c r="AI31" i="16"/>
  <c r="W31" i="16"/>
  <c r="S31" i="16"/>
  <c r="AI72" i="16"/>
  <c r="W72" i="16"/>
  <c r="S72" i="16"/>
  <c r="Z70" i="16"/>
  <c r="V70" i="16"/>
  <c r="L70" i="16"/>
  <c r="AC69" i="16"/>
  <c r="Y69" i="16"/>
  <c r="U69" i="16"/>
  <c r="AF68" i="16"/>
  <c r="X68" i="16"/>
  <c r="T68" i="16"/>
  <c r="AI67" i="16"/>
  <c r="W67" i="16"/>
  <c r="S67" i="16"/>
  <c r="Z66" i="16"/>
  <c r="V66" i="16"/>
  <c r="L66" i="16"/>
  <c r="V58" i="17"/>
  <c r="S41" i="17"/>
  <c r="AF27" i="17"/>
  <c r="S110" i="16"/>
  <c r="S108" i="16"/>
  <c r="V107" i="16"/>
  <c r="Y106" i="16"/>
  <c r="AF105" i="16"/>
  <c r="T89" i="16"/>
  <c r="L87" i="16"/>
  <c r="T85" i="16"/>
  <c r="X71" i="16"/>
  <c r="V31" i="16"/>
  <c r="L72" i="16"/>
  <c r="T69" i="16"/>
  <c r="L67" i="16"/>
  <c r="AC70" i="16"/>
  <c r="AI68" i="16"/>
  <c r="Z67" i="16"/>
  <c r="V79" i="17"/>
  <c r="Y42" i="17"/>
  <c r="AI25" i="17"/>
  <c r="W7" i="17"/>
  <c r="AF110" i="16"/>
  <c r="V87" i="16"/>
  <c r="AI51" i="16"/>
  <c r="V72" i="16"/>
  <c r="X69" i="16"/>
  <c r="X60" i="17"/>
  <c r="U27" i="17"/>
  <c r="W26" i="17"/>
  <c r="W10" i="17"/>
  <c r="Z9" i="17"/>
  <c r="S105" i="16"/>
  <c r="AF90" i="16"/>
  <c r="W88" i="16"/>
  <c r="Y86" i="16"/>
  <c r="T71" i="16"/>
  <c r="L31" i="16"/>
  <c r="Y70" i="16"/>
  <c r="W68" i="16"/>
  <c r="Y66" i="16"/>
  <c r="Z72" i="16"/>
  <c r="AF69" i="16"/>
  <c r="AC66" i="16"/>
  <c r="V43" i="17"/>
  <c r="AF41" i="17"/>
  <c r="X89" i="16"/>
  <c r="AF71" i="16"/>
  <c r="Z31" i="16"/>
  <c r="V67" i="16"/>
  <c r="X76" i="17"/>
  <c r="W25" i="17"/>
  <c r="Z24" i="17"/>
  <c r="AI10" i="17"/>
  <c r="L9" i="17"/>
  <c r="AF8" i="17"/>
  <c r="V90" i="16"/>
  <c r="AF89" i="16"/>
  <c r="AI88" i="16"/>
  <c r="S88" i="16"/>
  <c r="Z87" i="16"/>
  <c r="AC86" i="16"/>
  <c r="U86" i="16"/>
  <c r="AF85" i="16"/>
  <c r="W51" i="16"/>
  <c r="U70" i="16"/>
  <c r="S68" i="16"/>
  <c r="U66" i="16"/>
  <c r="S44" i="17"/>
  <c r="L24" i="17"/>
  <c r="U8" i="17"/>
  <c r="X85" i="16"/>
  <c r="S51" i="16"/>
  <c r="Z52" i="16"/>
  <c r="V52" i="16"/>
  <c r="L52" i="16"/>
  <c r="AC50" i="16"/>
  <c r="Y50" i="16"/>
  <c r="U50" i="16"/>
  <c r="AF49" i="16"/>
  <c r="X49" i="16"/>
  <c r="T49" i="16"/>
  <c r="AI48" i="16"/>
  <c r="W48" i="16"/>
  <c r="S48" i="16"/>
  <c r="Z47" i="16"/>
  <c r="V47" i="16"/>
  <c r="L47" i="16"/>
  <c r="AC46" i="16"/>
  <c r="Y46" i="16"/>
  <c r="U46" i="16"/>
  <c r="Z32" i="16"/>
  <c r="V32" i="16"/>
  <c r="L32" i="16"/>
  <c r="AC30" i="16"/>
  <c r="Y30" i="16"/>
  <c r="U30" i="16"/>
  <c r="AF29" i="16"/>
  <c r="X29" i="16"/>
  <c r="T29" i="16"/>
  <c r="AI28" i="16"/>
  <c r="W28" i="16"/>
  <c r="S28" i="16"/>
  <c r="Z27" i="16"/>
  <c r="V27" i="16"/>
  <c r="L27" i="16"/>
  <c r="AC26" i="16"/>
  <c r="Y26" i="16"/>
  <c r="U26" i="16"/>
  <c r="Z12" i="16"/>
  <c r="V12" i="16"/>
  <c r="L12" i="16"/>
  <c r="AC11" i="16"/>
  <c r="Y11" i="16"/>
  <c r="U11" i="16"/>
  <c r="AF10" i="16"/>
  <c r="X10" i="16"/>
  <c r="T10" i="16"/>
  <c r="AI9" i="16"/>
  <c r="W9" i="16"/>
  <c r="S9" i="16"/>
  <c r="Z8" i="16"/>
  <c r="V8" i="16"/>
  <c r="L8" i="16"/>
  <c r="AC7" i="16"/>
  <c r="Y7" i="16"/>
  <c r="U7" i="16"/>
  <c r="AC52" i="16"/>
  <c r="Y52" i="16"/>
  <c r="U52" i="16"/>
  <c r="AF50" i="16"/>
  <c r="X50" i="16"/>
  <c r="T50" i="16"/>
  <c r="AI49" i="16"/>
  <c r="W49" i="16"/>
  <c r="S49" i="16"/>
  <c r="Z48" i="16"/>
  <c r="V48" i="16"/>
  <c r="L48" i="16"/>
  <c r="AC47" i="16"/>
  <c r="Y47" i="16"/>
  <c r="U47" i="16"/>
  <c r="AF46" i="16"/>
  <c r="X46" i="16"/>
  <c r="T46" i="16"/>
  <c r="AC32" i="16"/>
  <c r="Y32" i="16"/>
  <c r="U32" i="16"/>
  <c r="AF30" i="16"/>
  <c r="X30" i="16"/>
  <c r="T30" i="16"/>
  <c r="AI29" i="16"/>
  <c r="W29" i="16"/>
  <c r="S29" i="16"/>
  <c r="Z28" i="16"/>
  <c r="V28" i="16"/>
  <c r="L28" i="16"/>
  <c r="AC27" i="16"/>
  <c r="Y27" i="16"/>
  <c r="U27" i="16"/>
  <c r="AF26" i="16"/>
  <c r="X26" i="16"/>
  <c r="T26" i="16"/>
  <c r="AC12" i="16"/>
  <c r="AF52" i="16"/>
  <c r="X52" i="16"/>
  <c r="T52" i="16"/>
  <c r="AI50" i="16"/>
  <c r="W50" i="16"/>
  <c r="S50" i="16"/>
  <c r="Z49" i="16"/>
  <c r="V49" i="16"/>
  <c r="L49" i="16"/>
  <c r="AC48" i="16"/>
  <c r="Y48" i="16"/>
  <c r="U48" i="16"/>
  <c r="AF47" i="16"/>
  <c r="X47" i="16"/>
  <c r="T47" i="16"/>
  <c r="AI46" i="16"/>
  <c r="W46" i="16"/>
  <c r="S46" i="16"/>
  <c r="AF32" i="16"/>
  <c r="X32" i="16"/>
  <c r="T32" i="16"/>
  <c r="AI30" i="16"/>
  <c r="W30" i="16"/>
  <c r="S30" i="16"/>
  <c r="Z29" i="16"/>
  <c r="V29" i="16"/>
  <c r="L29" i="16"/>
  <c r="AC28" i="16"/>
  <c r="Y28" i="16"/>
  <c r="U28" i="16"/>
  <c r="AF27" i="16"/>
  <c r="X27" i="16"/>
  <c r="T27" i="16"/>
  <c r="AI26" i="16"/>
  <c r="W26" i="16"/>
  <c r="S26" i="16"/>
  <c r="AF12" i="16"/>
  <c r="X12" i="16"/>
  <c r="T12" i="16"/>
  <c r="AI11" i="16"/>
  <c r="W11" i="16"/>
  <c r="S11" i="16"/>
  <c r="Z10" i="16"/>
  <c r="V10" i="16"/>
  <c r="L10" i="16"/>
  <c r="AC9" i="16"/>
  <c r="Y9" i="16"/>
  <c r="U9" i="16"/>
  <c r="AF8" i="16"/>
  <c r="X8" i="16"/>
  <c r="T8" i="16"/>
  <c r="AI7" i="16"/>
  <c r="W7" i="16"/>
  <c r="S7" i="16"/>
  <c r="V50" i="16"/>
  <c r="X48" i="16"/>
  <c r="V46" i="16"/>
  <c r="AI32" i="16"/>
  <c r="S32" i="16"/>
  <c r="Z30" i="16"/>
  <c r="AC29" i="16"/>
  <c r="U29" i="16"/>
  <c r="AF28" i="16"/>
  <c r="AI27" i="16"/>
  <c r="S27" i="16"/>
  <c r="Z26" i="16"/>
  <c r="Y12" i="16"/>
  <c r="Z11" i="16"/>
  <c r="L11" i="16"/>
  <c r="U10" i="16"/>
  <c r="V9" i="16"/>
  <c r="AI8" i="16"/>
  <c r="Y8" i="16"/>
  <c r="Z7" i="16"/>
  <c r="L7" i="16"/>
  <c r="L50" i="16"/>
  <c r="T48" i="16"/>
  <c r="L46" i="16"/>
  <c r="V30" i="16"/>
  <c r="X28" i="16"/>
  <c r="V26" i="16"/>
  <c r="AI12" i="16"/>
  <c r="W12" i="16"/>
  <c r="X11" i="16"/>
  <c r="S10" i="16"/>
  <c r="AF9" i="16"/>
  <c r="T9" i="16"/>
  <c r="AC8" i="16"/>
  <c r="W8" i="16"/>
  <c r="X7" i="16"/>
  <c r="S52" i="16"/>
  <c r="Z50" i="16"/>
  <c r="U49" i="16"/>
  <c r="AI47" i="16"/>
  <c r="Z46" i="16"/>
  <c r="Y29" i="16"/>
  <c r="AF11" i="16"/>
  <c r="T11" i="16"/>
  <c r="AC10" i="16"/>
  <c r="W10" i="16"/>
  <c r="X9" i="16"/>
  <c r="S8" i="16"/>
  <c r="AF7" i="16"/>
  <c r="T7" i="16"/>
  <c r="W52" i="16"/>
  <c r="Y49" i="16"/>
  <c r="W47" i="16"/>
  <c r="L30" i="16"/>
  <c r="T28" i="16"/>
  <c r="L26" i="16"/>
  <c r="U12" i="16"/>
  <c r="V11" i="16"/>
  <c r="AI10" i="16"/>
  <c r="Y10" i="16"/>
  <c r="Z9" i="16"/>
  <c r="L9" i="16"/>
  <c r="U8" i="16"/>
  <c r="V7" i="16"/>
  <c r="AI52" i="16"/>
  <c r="AC49" i="16"/>
  <c r="AF48" i="16"/>
  <c r="S47" i="16"/>
  <c r="W32" i="16"/>
  <c r="W27" i="16"/>
  <c r="S12" i="16"/>
  <c r="Z175" i="1"/>
  <c r="V175" i="1"/>
  <c r="L175" i="1"/>
  <c r="AF174" i="1"/>
  <c r="X174" i="1"/>
  <c r="T174" i="1"/>
  <c r="Z173" i="1"/>
  <c r="V173" i="1"/>
  <c r="L173" i="1"/>
  <c r="AF172" i="1"/>
  <c r="X172" i="1"/>
  <c r="T172" i="1"/>
  <c r="Z171" i="1"/>
  <c r="V171" i="1"/>
  <c r="L171" i="1"/>
  <c r="AF170" i="1"/>
  <c r="X170" i="1"/>
  <c r="T170" i="1"/>
  <c r="Z169" i="1"/>
  <c r="V169" i="1"/>
  <c r="L169" i="1"/>
  <c r="AF168" i="1"/>
  <c r="X168" i="1"/>
  <c r="T168" i="1"/>
  <c r="Z167" i="1"/>
  <c r="V167" i="1"/>
  <c r="L167" i="1"/>
  <c r="AF166" i="1"/>
  <c r="X166" i="1"/>
  <c r="T166" i="1"/>
  <c r="Z165" i="1"/>
  <c r="V165" i="1"/>
  <c r="L165" i="1"/>
  <c r="AF164" i="1"/>
  <c r="X164" i="1"/>
  <c r="T164" i="1"/>
  <c r="AF149" i="1"/>
  <c r="X149" i="1"/>
  <c r="T149" i="1"/>
  <c r="Z148" i="1"/>
  <c r="V148" i="1"/>
  <c r="L148" i="1"/>
  <c r="AF147" i="1"/>
  <c r="X147" i="1"/>
  <c r="T147" i="1"/>
  <c r="Z146" i="1"/>
  <c r="V146" i="1"/>
  <c r="L146" i="1"/>
  <c r="AF145" i="1"/>
  <c r="X145" i="1"/>
  <c r="T145" i="1"/>
  <c r="Z144" i="1"/>
  <c r="V144" i="1"/>
  <c r="L144" i="1"/>
  <c r="AF143" i="1"/>
  <c r="X143" i="1"/>
  <c r="T143" i="1"/>
  <c r="Z142" i="1"/>
  <c r="V142" i="1"/>
  <c r="L142" i="1"/>
  <c r="AF141" i="1"/>
  <c r="X141" i="1"/>
  <c r="T141" i="1"/>
  <c r="Z140" i="1"/>
  <c r="V140" i="1"/>
  <c r="L140" i="1"/>
  <c r="AF139" i="1"/>
  <c r="X139" i="1"/>
  <c r="T139" i="1"/>
  <c r="Z138" i="1"/>
  <c r="V138" i="1"/>
  <c r="L138" i="1"/>
  <c r="Z123" i="1"/>
  <c r="V123" i="1"/>
  <c r="L123" i="1"/>
  <c r="AF122" i="1"/>
  <c r="X122" i="1"/>
  <c r="T122" i="1"/>
  <c r="Z121" i="1"/>
  <c r="V121" i="1"/>
  <c r="L121" i="1"/>
  <c r="AF120" i="1"/>
  <c r="X120" i="1"/>
  <c r="T120" i="1"/>
  <c r="Z119" i="1"/>
  <c r="V119" i="1"/>
  <c r="L119" i="1"/>
  <c r="AF118" i="1"/>
  <c r="X118" i="1"/>
  <c r="T118" i="1"/>
  <c r="Z117" i="1"/>
  <c r="V117" i="1"/>
  <c r="L117" i="1"/>
  <c r="AF116" i="1"/>
  <c r="X116" i="1"/>
  <c r="T116" i="1"/>
  <c r="Z115" i="1"/>
  <c r="V115" i="1"/>
  <c r="L115" i="1"/>
  <c r="AF114" i="1"/>
  <c r="X114" i="1"/>
  <c r="T114" i="1"/>
  <c r="Z113" i="1"/>
  <c r="V113" i="1"/>
  <c r="L113" i="1"/>
  <c r="AF112" i="1"/>
  <c r="X112" i="1"/>
  <c r="T112" i="1"/>
  <c r="AF97" i="1"/>
  <c r="X97" i="1"/>
  <c r="T97" i="1"/>
  <c r="Z96" i="1"/>
  <c r="V96" i="1"/>
  <c r="L96" i="1"/>
  <c r="AF95" i="1"/>
  <c r="X95" i="1"/>
  <c r="T95" i="1"/>
  <c r="Z94" i="1"/>
  <c r="V94" i="1"/>
  <c r="L94" i="1"/>
  <c r="AF93" i="1"/>
  <c r="X93" i="1"/>
  <c r="T93" i="1"/>
  <c r="Z92" i="1"/>
  <c r="V92" i="1"/>
  <c r="L92" i="1"/>
  <c r="AF91" i="1"/>
  <c r="X91" i="1"/>
  <c r="T91" i="1"/>
  <c r="Z90" i="1"/>
  <c r="V90" i="1"/>
  <c r="L90" i="1"/>
  <c r="AF89" i="1"/>
  <c r="X89" i="1"/>
  <c r="T89" i="1"/>
  <c r="Z88" i="1"/>
  <c r="V88" i="1"/>
  <c r="L88" i="1"/>
  <c r="AF87" i="1"/>
  <c r="X87" i="1"/>
  <c r="T87" i="1"/>
  <c r="Z86" i="1"/>
  <c r="V86" i="1"/>
  <c r="L86" i="1"/>
  <c r="Z71" i="1"/>
  <c r="V71" i="1"/>
  <c r="L71" i="1"/>
  <c r="AF70" i="1"/>
  <c r="X70" i="1"/>
  <c r="T70" i="1"/>
  <c r="Z69" i="1"/>
  <c r="V69" i="1"/>
  <c r="L69" i="1"/>
  <c r="AF68" i="1"/>
  <c r="X68" i="1"/>
  <c r="T68" i="1"/>
  <c r="Z67" i="1"/>
  <c r="V67" i="1"/>
  <c r="L67" i="1"/>
  <c r="AF66" i="1"/>
  <c r="X66" i="1"/>
  <c r="T66" i="1"/>
  <c r="Z65" i="1"/>
  <c r="V65" i="1"/>
  <c r="L65" i="1"/>
  <c r="AF64" i="1"/>
  <c r="X64" i="1"/>
  <c r="T64" i="1"/>
  <c r="Z63" i="1"/>
  <c r="V63" i="1"/>
  <c r="L63" i="1"/>
  <c r="AF62" i="1"/>
  <c r="X62" i="1"/>
  <c r="T62" i="1"/>
  <c r="Z61" i="1"/>
  <c r="V61" i="1"/>
  <c r="L61" i="1"/>
  <c r="AF60" i="1"/>
  <c r="X60" i="1"/>
  <c r="T60" i="1"/>
  <c r="AF45" i="1"/>
  <c r="X45" i="1"/>
  <c r="T45" i="1"/>
  <c r="Z44" i="1"/>
  <c r="V44" i="1"/>
  <c r="L44" i="1"/>
  <c r="AF43" i="1"/>
  <c r="X43" i="1"/>
  <c r="T43" i="1"/>
  <c r="Z42" i="1"/>
  <c r="V42" i="1"/>
  <c r="L42" i="1"/>
  <c r="AF41" i="1"/>
  <c r="X41" i="1"/>
  <c r="T41" i="1"/>
  <c r="Z40" i="1"/>
  <c r="V40" i="1"/>
  <c r="L40" i="1"/>
  <c r="AF39" i="1"/>
  <c r="X39" i="1"/>
  <c r="T39" i="1"/>
  <c r="Z38" i="1"/>
  <c r="V38" i="1"/>
  <c r="L38" i="1"/>
  <c r="AF37" i="1"/>
  <c r="X37" i="1"/>
  <c r="T37" i="1"/>
  <c r="Z36" i="1"/>
  <c r="V36" i="1"/>
  <c r="L36" i="1"/>
  <c r="AF35" i="1"/>
  <c r="X35" i="1"/>
  <c r="T35" i="1"/>
  <c r="Z34" i="1"/>
  <c r="V34" i="1"/>
  <c r="L34" i="1"/>
  <c r="L11" i="1"/>
  <c r="Z35" i="1"/>
  <c r="AF34" i="1"/>
  <c r="AC175" i="1"/>
  <c r="Y175" i="1"/>
  <c r="U175" i="1"/>
  <c r="AI174" i="1"/>
  <c r="W174" i="1"/>
  <c r="S174" i="1"/>
  <c r="AC173" i="1"/>
  <c r="Y173" i="1"/>
  <c r="U173" i="1"/>
  <c r="AI172" i="1"/>
  <c r="W172" i="1"/>
  <c r="S172" i="1"/>
  <c r="AC171" i="1"/>
  <c r="Y171" i="1"/>
  <c r="U171" i="1"/>
  <c r="AI170" i="1"/>
  <c r="W170" i="1"/>
  <c r="S170" i="1"/>
  <c r="AC169" i="1"/>
  <c r="Y169" i="1"/>
  <c r="U169" i="1"/>
  <c r="AI168" i="1"/>
  <c r="W168" i="1"/>
  <c r="S168" i="1"/>
  <c r="AC167" i="1"/>
  <c r="Y167" i="1"/>
  <c r="U167" i="1"/>
  <c r="AI166" i="1"/>
  <c r="W166" i="1"/>
  <c r="S166" i="1"/>
  <c r="AC165" i="1"/>
  <c r="Y165" i="1"/>
  <c r="U165" i="1"/>
  <c r="AI164" i="1"/>
  <c r="W164" i="1"/>
  <c r="S164" i="1"/>
  <c r="AI149" i="1"/>
  <c r="W149" i="1"/>
  <c r="S149" i="1"/>
  <c r="AC148" i="1"/>
  <c r="Y148" i="1"/>
  <c r="U148" i="1"/>
  <c r="AI147" i="1"/>
  <c r="W147" i="1"/>
  <c r="S147" i="1"/>
  <c r="AC146" i="1"/>
  <c r="Y146" i="1"/>
  <c r="U146" i="1"/>
  <c r="AI145" i="1"/>
  <c r="W145" i="1"/>
  <c r="S145" i="1"/>
  <c r="AC144" i="1"/>
  <c r="Y144" i="1"/>
  <c r="U144" i="1"/>
  <c r="AI143" i="1"/>
  <c r="W143" i="1"/>
  <c r="S143" i="1"/>
  <c r="AC142" i="1"/>
  <c r="Y142" i="1"/>
  <c r="U142" i="1"/>
  <c r="AI141" i="1"/>
  <c r="W141" i="1"/>
  <c r="S141" i="1"/>
  <c r="AC140" i="1"/>
  <c r="Y140" i="1"/>
  <c r="U140" i="1"/>
  <c r="AI139" i="1"/>
  <c r="W139" i="1"/>
  <c r="S139" i="1"/>
  <c r="AC138" i="1"/>
  <c r="Y138" i="1"/>
  <c r="U138" i="1"/>
  <c r="AC123" i="1"/>
  <c r="Y123" i="1"/>
  <c r="U123" i="1"/>
  <c r="AI122" i="1"/>
  <c r="W122" i="1"/>
  <c r="S122" i="1"/>
  <c r="AC121" i="1"/>
  <c r="Y121" i="1"/>
  <c r="U121" i="1"/>
  <c r="AI120" i="1"/>
  <c r="W120" i="1"/>
  <c r="S120" i="1"/>
  <c r="AC119" i="1"/>
  <c r="Y119" i="1"/>
  <c r="U119" i="1"/>
  <c r="AI118" i="1"/>
  <c r="W118" i="1"/>
  <c r="S118" i="1"/>
  <c r="AC117" i="1"/>
  <c r="Y117" i="1"/>
  <c r="U117" i="1"/>
  <c r="AI116" i="1"/>
  <c r="W116" i="1"/>
  <c r="S116" i="1"/>
  <c r="AC115" i="1"/>
  <c r="Y115" i="1"/>
  <c r="U115" i="1"/>
  <c r="AI114" i="1"/>
  <c r="W114" i="1"/>
  <c r="S114" i="1"/>
  <c r="AC113" i="1"/>
  <c r="Y113" i="1"/>
  <c r="U113" i="1"/>
  <c r="AI112" i="1"/>
  <c r="W112" i="1"/>
  <c r="S112" i="1"/>
  <c r="AI97" i="1"/>
  <c r="W97" i="1"/>
  <c r="S97" i="1"/>
  <c r="AC96" i="1"/>
  <c r="Y96" i="1"/>
  <c r="U96" i="1"/>
  <c r="AI95" i="1"/>
  <c r="W95" i="1"/>
  <c r="S95" i="1"/>
  <c r="AC94" i="1"/>
  <c r="Y94" i="1"/>
  <c r="U94" i="1"/>
  <c r="AI93" i="1"/>
  <c r="W93" i="1"/>
  <c r="S93" i="1"/>
  <c r="AC92" i="1"/>
  <c r="Y92" i="1"/>
  <c r="U92" i="1"/>
  <c r="AI91" i="1"/>
  <c r="W91" i="1"/>
  <c r="S91" i="1"/>
  <c r="AC90" i="1"/>
  <c r="Y90" i="1"/>
  <c r="U90" i="1"/>
  <c r="AI89" i="1"/>
  <c r="W89" i="1"/>
  <c r="S89" i="1"/>
  <c r="AC88" i="1"/>
  <c r="Y88" i="1"/>
  <c r="U88" i="1"/>
  <c r="AI87" i="1"/>
  <c r="W87" i="1"/>
  <c r="S87" i="1"/>
  <c r="AC86" i="1"/>
  <c r="Y86" i="1"/>
  <c r="U86" i="1"/>
  <c r="AC71" i="1"/>
  <c r="Y71" i="1"/>
  <c r="U71" i="1"/>
  <c r="AI70" i="1"/>
  <c r="W70" i="1"/>
  <c r="S70" i="1"/>
  <c r="AC69" i="1"/>
  <c r="Y69" i="1"/>
  <c r="U69" i="1"/>
  <c r="AI68" i="1"/>
  <c r="W68" i="1"/>
  <c r="S68" i="1"/>
  <c r="AC67" i="1"/>
  <c r="Y67" i="1"/>
  <c r="U67" i="1"/>
  <c r="AI66" i="1"/>
  <c r="W66" i="1"/>
  <c r="S66" i="1"/>
  <c r="AC65" i="1"/>
  <c r="Y65" i="1"/>
  <c r="U65" i="1"/>
  <c r="AI64" i="1"/>
  <c r="W64" i="1"/>
  <c r="S64" i="1"/>
  <c r="AC63" i="1"/>
  <c r="Y63" i="1"/>
  <c r="U63" i="1"/>
  <c r="AI62" i="1"/>
  <c r="W62" i="1"/>
  <c r="S62" i="1"/>
  <c r="AC61" i="1"/>
  <c r="Y61" i="1"/>
  <c r="U61" i="1"/>
  <c r="AI60" i="1"/>
  <c r="W60" i="1"/>
  <c r="S60" i="1"/>
  <c r="AI45" i="1"/>
  <c r="W45" i="1"/>
  <c r="S45" i="1"/>
  <c r="AC44" i="1"/>
  <c r="Y44" i="1"/>
  <c r="U44" i="1"/>
  <c r="AI43" i="1"/>
  <c r="W43" i="1"/>
  <c r="S43" i="1"/>
  <c r="AC42" i="1"/>
  <c r="Y42" i="1"/>
  <c r="U42" i="1"/>
  <c r="AI41" i="1"/>
  <c r="W41" i="1"/>
  <c r="S41" i="1"/>
  <c r="AC40" i="1"/>
  <c r="Y40" i="1"/>
  <c r="U40" i="1"/>
  <c r="AI39" i="1"/>
  <c r="W39" i="1"/>
  <c r="S39" i="1"/>
  <c r="AC38" i="1"/>
  <c r="Y38" i="1"/>
  <c r="U38" i="1"/>
  <c r="AI37" i="1"/>
  <c r="W37" i="1"/>
  <c r="S37" i="1"/>
  <c r="AC36" i="1"/>
  <c r="Y36" i="1"/>
  <c r="U36" i="1"/>
  <c r="AI35" i="1"/>
  <c r="W35" i="1"/>
  <c r="S35" i="1"/>
  <c r="AC34" i="1"/>
  <c r="Y34" i="1"/>
  <c r="U34" i="1"/>
  <c r="X36" i="1"/>
  <c r="V35" i="1"/>
  <c r="X34" i="1"/>
  <c r="AF175" i="1"/>
  <c r="X175" i="1"/>
  <c r="T175" i="1"/>
  <c r="Z174" i="1"/>
  <c r="V174" i="1"/>
  <c r="L174" i="1"/>
  <c r="AF173" i="1"/>
  <c r="X173" i="1"/>
  <c r="T173" i="1"/>
  <c r="Z172" i="1"/>
  <c r="V172" i="1"/>
  <c r="L172" i="1"/>
  <c r="AF171" i="1"/>
  <c r="X171" i="1"/>
  <c r="T171" i="1"/>
  <c r="Z170" i="1"/>
  <c r="V170" i="1"/>
  <c r="L170" i="1"/>
  <c r="AF169" i="1"/>
  <c r="X169" i="1"/>
  <c r="T169" i="1"/>
  <c r="Z168" i="1"/>
  <c r="V168" i="1"/>
  <c r="L168" i="1"/>
  <c r="AF167" i="1"/>
  <c r="X167" i="1"/>
  <c r="T167" i="1"/>
  <c r="Z166" i="1"/>
  <c r="V166" i="1"/>
  <c r="L166" i="1"/>
  <c r="AF165" i="1"/>
  <c r="X165" i="1"/>
  <c r="T165" i="1"/>
  <c r="Z164" i="1"/>
  <c r="V164" i="1"/>
  <c r="L164" i="1"/>
  <c r="Z149" i="1"/>
  <c r="V149" i="1"/>
  <c r="L149" i="1"/>
  <c r="AF148" i="1"/>
  <c r="X148" i="1"/>
  <c r="T148" i="1"/>
  <c r="Z147" i="1"/>
  <c r="V147" i="1"/>
  <c r="L147" i="1"/>
  <c r="AF146" i="1"/>
  <c r="X146" i="1"/>
  <c r="T146" i="1"/>
  <c r="Z145" i="1"/>
  <c r="V145" i="1"/>
  <c r="L145" i="1"/>
  <c r="AF144" i="1"/>
  <c r="X144" i="1"/>
  <c r="T144" i="1"/>
  <c r="Z143" i="1"/>
  <c r="V143" i="1"/>
  <c r="L143" i="1"/>
  <c r="AF142" i="1"/>
  <c r="X142" i="1"/>
  <c r="T142" i="1"/>
  <c r="Z141" i="1"/>
  <c r="V141" i="1"/>
  <c r="L141" i="1"/>
  <c r="AF140" i="1"/>
  <c r="X140" i="1"/>
  <c r="T140" i="1"/>
  <c r="Z139" i="1"/>
  <c r="V139" i="1"/>
  <c r="L139" i="1"/>
  <c r="AF138" i="1"/>
  <c r="X138" i="1"/>
  <c r="T138" i="1"/>
  <c r="AF123" i="1"/>
  <c r="X123" i="1"/>
  <c r="T123" i="1"/>
  <c r="Z122" i="1"/>
  <c r="V122" i="1"/>
  <c r="L122" i="1"/>
  <c r="AF121" i="1"/>
  <c r="X121" i="1"/>
  <c r="T121" i="1"/>
  <c r="Z120" i="1"/>
  <c r="V120" i="1"/>
  <c r="L120" i="1"/>
  <c r="AF119" i="1"/>
  <c r="X119" i="1"/>
  <c r="T119" i="1"/>
  <c r="Z118" i="1"/>
  <c r="V118" i="1"/>
  <c r="L118" i="1"/>
  <c r="AF117" i="1"/>
  <c r="X117" i="1"/>
  <c r="T117" i="1"/>
  <c r="Z116" i="1"/>
  <c r="V116" i="1"/>
  <c r="L116" i="1"/>
  <c r="AF115" i="1"/>
  <c r="X115" i="1"/>
  <c r="T115" i="1"/>
  <c r="Z114" i="1"/>
  <c r="V114" i="1"/>
  <c r="L114" i="1"/>
  <c r="AF113" i="1"/>
  <c r="X113" i="1"/>
  <c r="T113" i="1"/>
  <c r="Z112" i="1"/>
  <c r="V112" i="1"/>
  <c r="L112" i="1"/>
  <c r="Z97" i="1"/>
  <c r="V97" i="1"/>
  <c r="L97" i="1"/>
  <c r="AF96" i="1"/>
  <c r="X96" i="1"/>
  <c r="T96" i="1"/>
  <c r="Z95" i="1"/>
  <c r="V95" i="1"/>
  <c r="L95" i="1"/>
  <c r="AF94" i="1"/>
  <c r="X94" i="1"/>
  <c r="T94" i="1"/>
  <c r="Z93" i="1"/>
  <c r="V93" i="1"/>
  <c r="L93" i="1"/>
  <c r="AF92" i="1"/>
  <c r="X92" i="1"/>
  <c r="T92" i="1"/>
  <c r="Z91" i="1"/>
  <c r="V91" i="1"/>
  <c r="L91" i="1"/>
  <c r="AF90" i="1"/>
  <c r="X90" i="1"/>
  <c r="T90" i="1"/>
  <c r="Z89" i="1"/>
  <c r="V89" i="1"/>
  <c r="L89" i="1"/>
  <c r="AF88" i="1"/>
  <c r="X88" i="1"/>
  <c r="T88" i="1"/>
  <c r="Z87" i="1"/>
  <c r="V87" i="1"/>
  <c r="L87" i="1"/>
  <c r="AF86" i="1"/>
  <c r="X86" i="1"/>
  <c r="T86" i="1"/>
  <c r="AF71" i="1"/>
  <c r="X71" i="1"/>
  <c r="T71" i="1"/>
  <c r="Z70" i="1"/>
  <c r="V70" i="1"/>
  <c r="L70" i="1"/>
  <c r="AF69" i="1"/>
  <c r="X69" i="1"/>
  <c r="T69" i="1"/>
  <c r="Z68" i="1"/>
  <c r="V68" i="1"/>
  <c r="L68" i="1"/>
  <c r="AF67" i="1"/>
  <c r="X67" i="1"/>
  <c r="T67" i="1"/>
  <c r="Z66" i="1"/>
  <c r="V66" i="1"/>
  <c r="L66" i="1"/>
  <c r="AF65" i="1"/>
  <c r="X65" i="1"/>
  <c r="T65" i="1"/>
  <c r="Z64" i="1"/>
  <c r="V64" i="1"/>
  <c r="L64" i="1"/>
  <c r="AF63" i="1"/>
  <c r="X63" i="1"/>
  <c r="T63" i="1"/>
  <c r="Z62" i="1"/>
  <c r="V62" i="1"/>
  <c r="L62" i="1"/>
  <c r="AF61" i="1"/>
  <c r="X61" i="1"/>
  <c r="T61" i="1"/>
  <c r="Z60" i="1"/>
  <c r="V60" i="1"/>
  <c r="L60" i="1"/>
  <c r="Z45" i="1"/>
  <c r="V45" i="1"/>
  <c r="L45" i="1"/>
  <c r="AF44" i="1"/>
  <c r="X44" i="1"/>
  <c r="T44" i="1"/>
  <c r="Z43" i="1"/>
  <c r="V43" i="1"/>
  <c r="L43" i="1"/>
  <c r="AF42" i="1"/>
  <c r="X42" i="1"/>
  <c r="T42" i="1"/>
  <c r="Z41" i="1"/>
  <c r="V41" i="1"/>
  <c r="L41" i="1"/>
  <c r="AF40" i="1"/>
  <c r="X40" i="1"/>
  <c r="T40" i="1"/>
  <c r="Z39" i="1"/>
  <c r="V39" i="1"/>
  <c r="L39" i="1"/>
  <c r="AF38" i="1"/>
  <c r="X38" i="1"/>
  <c r="T38" i="1"/>
  <c r="Z37" i="1"/>
  <c r="V37" i="1"/>
  <c r="L37" i="1"/>
  <c r="AF36" i="1"/>
  <c r="T36" i="1"/>
  <c r="L35" i="1"/>
  <c r="T34" i="1"/>
  <c r="AI175" i="1"/>
  <c r="W175" i="1"/>
  <c r="S175" i="1"/>
  <c r="AC174" i="1"/>
  <c r="Y174" i="1"/>
  <c r="U174" i="1"/>
  <c r="AI173" i="1"/>
  <c r="W173" i="1"/>
  <c r="S173" i="1"/>
  <c r="AC172" i="1"/>
  <c r="Y172" i="1"/>
  <c r="U172" i="1"/>
  <c r="AI171" i="1"/>
  <c r="W171" i="1"/>
  <c r="S171" i="1"/>
  <c r="AC170" i="1"/>
  <c r="Y170" i="1"/>
  <c r="U170" i="1"/>
  <c r="AI169" i="1"/>
  <c r="W169" i="1"/>
  <c r="S169" i="1"/>
  <c r="AC168" i="1"/>
  <c r="Y168" i="1"/>
  <c r="U168" i="1"/>
  <c r="AI167" i="1"/>
  <c r="W167" i="1"/>
  <c r="S167" i="1"/>
  <c r="AC166" i="1"/>
  <c r="Y166" i="1"/>
  <c r="U166" i="1"/>
  <c r="AI165" i="1"/>
  <c r="W165" i="1"/>
  <c r="S165" i="1"/>
  <c r="AC164" i="1"/>
  <c r="Y164" i="1"/>
  <c r="U164" i="1"/>
  <c r="AC149" i="1"/>
  <c r="Y149" i="1"/>
  <c r="U149" i="1"/>
  <c r="AI148" i="1"/>
  <c r="W148" i="1"/>
  <c r="S148" i="1"/>
  <c r="AC147" i="1"/>
  <c r="Y147" i="1"/>
  <c r="U147" i="1"/>
  <c r="AI146" i="1"/>
  <c r="W146" i="1"/>
  <c r="S146" i="1"/>
  <c r="AC145" i="1"/>
  <c r="Y145" i="1"/>
  <c r="U145" i="1"/>
  <c r="AI144" i="1"/>
  <c r="W144" i="1"/>
  <c r="S144" i="1"/>
  <c r="AC143" i="1"/>
  <c r="Y143" i="1"/>
  <c r="U143" i="1"/>
  <c r="AI142" i="1"/>
  <c r="W142" i="1"/>
  <c r="S142" i="1"/>
  <c r="AC141" i="1"/>
  <c r="Y141" i="1"/>
  <c r="U141" i="1"/>
  <c r="AI140" i="1"/>
  <c r="W140" i="1"/>
  <c r="S140" i="1"/>
  <c r="AC139" i="1"/>
  <c r="Y139" i="1"/>
  <c r="U139" i="1"/>
  <c r="AI138" i="1"/>
  <c r="W138" i="1"/>
  <c r="S138" i="1"/>
  <c r="AI123" i="1"/>
  <c r="W123" i="1"/>
  <c r="S123" i="1"/>
  <c r="AC122" i="1"/>
  <c r="Y122" i="1"/>
  <c r="U122" i="1"/>
  <c r="AI121" i="1"/>
  <c r="W121" i="1"/>
  <c r="S121" i="1"/>
  <c r="AC120" i="1"/>
  <c r="Y120" i="1"/>
  <c r="U120" i="1"/>
  <c r="AI119" i="1"/>
  <c r="W119" i="1"/>
  <c r="S119" i="1"/>
  <c r="AC118" i="1"/>
  <c r="Y118" i="1"/>
  <c r="U118" i="1"/>
  <c r="AI117" i="1"/>
  <c r="W117" i="1"/>
  <c r="S117" i="1"/>
  <c r="AC116" i="1"/>
  <c r="Y116" i="1"/>
  <c r="U116" i="1"/>
  <c r="AI115" i="1"/>
  <c r="W115" i="1"/>
  <c r="S115" i="1"/>
  <c r="AC114" i="1"/>
  <c r="Y114" i="1"/>
  <c r="U114" i="1"/>
  <c r="AI113" i="1"/>
  <c r="W113" i="1"/>
  <c r="S113" i="1"/>
  <c r="AC112" i="1"/>
  <c r="Y112" i="1"/>
  <c r="U112" i="1"/>
  <c r="AC97" i="1"/>
  <c r="Y97" i="1"/>
  <c r="U97" i="1"/>
  <c r="AI96" i="1"/>
  <c r="W96" i="1"/>
  <c r="S96" i="1"/>
  <c r="AC95" i="1"/>
  <c r="Y95" i="1"/>
  <c r="U95" i="1"/>
  <c r="AI94" i="1"/>
  <c r="W94" i="1"/>
  <c r="S94" i="1"/>
  <c r="AC93" i="1"/>
  <c r="Y93" i="1"/>
  <c r="U93" i="1"/>
  <c r="AI92" i="1"/>
  <c r="W92" i="1"/>
  <c r="S92" i="1"/>
  <c r="AC91" i="1"/>
  <c r="Y91" i="1"/>
  <c r="U91" i="1"/>
  <c r="AI90" i="1"/>
  <c r="W90" i="1"/>
  <c r="S90" i="1"/>
  <c r="AC89" i="1"/>
  <c r="Y89" i="1"/>
  <c r="U89" i="1"/>
  <c r="AI88" i="1"/>
  <c r="W88" i="1"/>
  <c r="S88" i="1"/>
  <c r="AC87" i="1"/>
  <c r="Y87" i="1"/>
  <c r="U87" i="1"/>
  <c r="AI86" i="1"/>
  <c r="W86" i="1"/>
  <c r="S86" i="1"/>
  <c r="AI71" i="1"/>
  <c r="W71" i="1"/>
  <c r="S71" i="1"/>
  <c r="AC70" i="1"/>
  <c r="Y70" i="1"/>
  <c r="U70" i="1"/>
  <c r="AI69" i="1"/>
  <c r="W69" i="1"/>
  <c r="S69" i="1"/>
  <c r="AC68" i="1"/>
  <c r="Y68" i="1"/>
  <c r="U68" i="1"/>
  <c r="AI67" i="1"/>
  <c r="W67" i="1"/>
  <c r="S67" i="1"/>
  <c r="AC66" i="1"/>
  <c r="Y66" i="1"/>
  <c r="U66" i="1"/>
  <c r="AI65" i="1"/>
  <c r="W65" i="1"/>
  <c r="S65" i="1"/>
  <c r="AC64" i="1"/>
  <c r="Y64" i="1"/>
  <c r="U64" i="1"/>
  <c r="AI63" i="1"/>
  <c r="W63" i="1"/>
  <c r="S63" i="1"/>
  <c r="AC62" i="1"/>
  <c r="Y62" i="1"/>
  <c r="U62" i="1"/>
  <c r="AI61" i="1"/>
  <c r="W61" i="1"/>
  <c r="S61" i="1"/>
  <c r="AC60" i="1"/>
  <c r="Y60" i="1"/>
  <c r="U60" i="1"/>
  <c r="AC45" i="1"/>
  <c r="Y45" i="1"/>
  <c r="U45" i="1"/>
  <c r="AI44" i="1"/>
  <c r="W44" i="1"/>
  <c r="S44" i="1"/>
  <c r="AC43" i="1"/>
  <c r="Y43" i="1"/>
  <c r="U43" i="1"/>
  <c r="AI42" i="1"/>
  <c r="W42" i="1"/>
  <c r="S42" i="1"/>
  <c r="AC41" i="1"/>
  <c r="Y41" i="1"/>
  <c r="U41" i="1"/>
  <c r="AI40" i="1"/>
  <c r="W40" i="1"/>
  <c r="S40" i="1"/>
  <c r="AC39" i="1"/>
  <c r="Y39" i="1"/>
  <c r="U39" i="1"/>
  <c r="AI38" i="1"/>
  <c r="W38" i="1"/>
  <c r="S38" i="1"/>
  <c r="AC37" i="1"/>
  <c r="Y37" i="1"/>
  <c r="U37" i="1"/>
  <c r="AI36" i="1"/>
  <c r="W36" i="1"/>
  <c r="S36" i="1"/>
  <c r="AC35" i="1"/>
  <c r="Y35" i="1"/>
  <c r="U35" i="1"/>
  <c r="AI34" i="1"/>
  <c r="W34" i="1"/>
  <c r="S34" i="1"/>
  <c r="Z9" i="1"/>
  <c r="L8" i="1"/>
  <c r="Z8" i="1"/>
  <c r="L18" i="1"/>
  <c r="L14" i="1"/>
  <c r="Y19" i="1"/>
  <c r="U19" i="1"/>
  <c r="X18" i="1"/>
  <c r="T18" i="1"/>
  <c r="W17" i="1"/>
  <c r="S17" i="1"/>
  <c r="V16" i="1"/>
  <c r="Y15" i="1"/>
  <c r="U15" i="1"/>
  <c r="X14" i="1"/>
  <c r="T14" i="1"/>
  <c r="W13" i="1"/>
  <c r="S13" i="1"/>
  <c r="V12" i="1"/>
  <c r="Y11" i="1"/>
  <c r="U11" i="1"/>
  <c r="X10" i="1"/>
  <c r="T10" i="1"/>
  <c r="W9" i="1"/>
  <c r="S9" i="1"/>
  <c r="Z19" i="1"/>
  <c r="Z18" i="1"/>
  <c r="Z17" i="1"/>
  <c r="Z16" i="1"/>
  <c r="Z15" i="1"/>
  <c r="Z14" i="1"/>
  <c r="Z13" i="1"/>
  <c r="Z12" i="1"/>
  <c r="Z11" i="1"/>
  <c r="Z10" i="1"/>
  <c r="AF8" i="1"/>
  <c r="X8" i="1"/>
  <c r="T8" i="1"/>
  <c r="AQ57" i="9"/>
  <c r="AQ56" i="9"/>
  <c r="AS56" i="9" s="1"/>
  <c r="AQ55" i="9"/>
  <c r="AS55" i="9" s="1"/>
  <c r="AQ54" i="9"/>
  <c r="AS54" i="9" s="1"/>
  <c r="AQ53" i="9"/>
  <c r="AS53" i="9" s="1"/>
  <c r="AQ52" i="9"/>
  <c r="AS52" i="9" s="1"/>
  <c r="AQ51" i="9"/>
  <c r="AS51" i="9" s="1"/>
  <c r="AQ50" i="9"/>
  <c r="AS50" i="9" s="1"/>
  <c r="AQ49" i="9"/>
  <c r="AS49" i="9" s="1"/>
  <c r="AQ48" i="9"/>
  <c r="AS48" i="9" s="1"/>
  <c r="AQ47" i="9"/>
  <c r="AS47" i="9" s="1"/>
  <c r="AQ46" i="9"/>
  <c r="AS46" i="9" s="1"/>
  <c r="AQ45" i="9"/>
  <c r="AS45" i="9" s="1"/>
  <c r="AQ44" i="9"/>
  <c r="AS44" i="9" s="1"/>
  <c r="AQ43" i="9"/>
  <c r="AS43" i="9" s="1"/>
  <c r="AQ42" i="9"/>
  <c r="AS42" i="9" s="1"/>
  <c r="AQ41" i="9"/>
  <c r="AS41" i="9" s="1"/>
  <c r="AQ40" i="9"/>
  <c r="AS40" i="9" s="1"/>
  <c r="AQ39" i="9"/>
  <c r="AS39" i="9" s="1"/>
  <c r="AQ38" i="9"/>
  <c r="AS38" i="9" s="1"/>
  <c r="AQ37" i="9"/>
  <c r="AS37" i="9" s="1"/>
  <c r="AQ36" i="9"/>
  <c r="AS36" i="9" s="1"/>
  <c r="AQ35" i="9"/>
  <c r="AS35" i="9" s="1"/>
  <c r="AQ34" i="9"/>
  <c r="AS34" i="9" s="1"/>
  <c r="AQ33" i="9"/>
  <c r="AS33" i="9" s="1"/>
  <c r="AQ32" i="9"/>
  <c r="AS32" i="9" s="1"/>
  <c r="AQ31" i="9"/>
  <c r="AS31" i="9" s="1"/>
  <c r="AQ30" i="9"/>
  <c r="AS30" i="9" s="1"/>
  <c r="AQ29" i="9"/>
  <c r="AS29" i="9" s="1"/>
  <c r="AQ28" i="9"/>
  <c r="AS28" i="9" s="1"/>
  <c r="AQ27" i="9"/>
  <c r="AS27" i="9" s="1"/>
  <c r="AQ26" i="9"/>
  <c r="AS26" i="9" s="1"/>
  <c r="AQ25" i="9"/>
  <c r="AS25" i="9" s="1"/>
  <c r="AQ24" i="9"/>
  <c r="AS24" i="9" s="1"/>
  <c r="AQ23" i="9"/>
  <c r="AS23" i="9" s="1"/>
  <c r="AN22" i="9"/>
  <c r="AP22" i="9" s="1"/>
  <c r="AN21" i="9"/>
  <c r="AP21" i="9" s="1"/>
  <c r="AN20" i="9"/>
  <c r="AP20" i="9" s="1"/>
  <c r="AN19" i="9"/>
  <c r="AP19" i="9" s="1"/>
  <c r="AN18" i="9"/>
  <c r="AP18" i="9" s="1"/>
  <c r="AN17" i="9"/>
  <c r="AP17" i="9" s="1"/>
  <c r="AN16" i="9"/>
  <c r="AP16" i="9" s="1"/>
  <c r="AN15" i="9"/>
  <c r="AP15" i="9" s="1"/>
  <c r="AQ14" i="9"/>
  <c r="AS14" i="9" s="1"/>
  <c r="AQ13" i="9"/>
  <c r="AS13" i="9" s="1"/>
  <c r="AQ12" i="9"/>
  <c r="AS12" i="9" s="1"/>
  <c r="AQ11" i="9"/>
  <c r="AS11" i="9" s="1"/>
  <c r="AQ10" i="9"/>
  <c r="AS10" i="9" s="1"/>
  <c r="AQ9" i="9"/>
  <c r="AS9" i="9" s="1"/>
  <c r="AQ8" i="9"/>
  <c r="AS8" i="9" s="1"/>
  <c r="Y8" i="9"/>
  <c r="X8" i="9"/>
  <c r="W8" i="1" s="1"/>
  <c r="W8" i="9"/>
  <c r="V8" i="9"/>
  <c r="U8" i="1" s="1"/>
  <c r="U8" i="9"/>
  <c r="T8" i="9"/>
  <c r="S8" i="1" s="1"/>
  <c r="S8" i="9"/>
  <c r="R8" i="9"/>
  <c r="Y3" i="9"/>
  <c r="X3" i="9"/>
  <c r="W3" i="9"/>
  <c r="V3" i="9"/>
  <c r="U3" i="9"/>
  <c r="T3" i="9"/>
  <c r="S3" i="9"/>
  <c r="R3" i="9"/>
  <c r="AS16" i="1"/>
  <c r="AR16" i="1"/>
  <c r="AQ16" i="1"/>
  <c r="AS15" i="1"/>
  <c r="AR15" i="1"/>
  <c r="AQ15" i="1"/>
  <c r="AS14" i="1"/>
  <c r="AR14" i="1"/>
  <c r="AQ14" i="1"/>
  <c r="AS13" i="1"/>
  <c r="AR13" i="1"/>
  <c r="AQ13" i="1"/>
  <c r="AS12" i="1"/>
  <c r="AR12" i="1"/>
  <c r="AQ12" i="1"/>
  <c r="AS11" i="1"/>
  <c r="AR11" i="1"/>
  <c r="AQ11" i="1"/>
  <c r="AS10" i="1"/>
  <c r="AR10" i="1"/>
  <c r="AQ10" i="1"/>
  <c r="AS9" i="1"/>
  <c r="AR9" i="1"/>
  <c r="AQ9" i="1"/>
  <c r="AS8" i="1"/>
  <c r="AR8" i="1"/>
  <c r="AK8" i="1"/>
  <c r="AJ8" i="1"/>
  <c r="AH8" i="1"/>
  <c r="AG8" i="1"/>
  <c r="AE8" i="1"/>
  <c r="AD8" i="1"/>
  <c r="AB8" i="1"/>
  <c r="AA8" i="1"/>
  <c r="D8" i="1"/>
  <c r="C8" i="1"/>
  <c r="B8" i="1"/>
  <c r="AQ8" i="1"/>
  <c r="AK4" i="1"/>
  <c r="AJ4" i="1"/>
  <c r="AI4" i="1"/>
  <c r="AH4" i="1"/>
  <c r="AG4" i="1"/>
  <c r="AF4" i="1"/>
  <c r="AE4" i="1"/>
  <c r="V8" i="1" l="1"/>
</calcChain>
</file>

<file path=xl/sharedStrings.xml><?xml version="1.0" encoding="utf-8"?>
<sst xmlns="http://schemas.openxmlformats.org/spreadsheetml/2006/main" count="1832" uniqueCount="180">
  <si>
    <t>団体番号</t>
  </si>
  <si>
    <t>学校名</t>
  </si>
  <si>
    <t>(</t>
    <phoneticPr fontId="3"/>
  </si>
  <si>
    <t>)</t>
    <phoneticPr fontId="3"/>
  </si>
  <si>
    <t>階級</t>
    <rPh sb="0" eb="2">
      <t>カイキュウ</t>
    </rPh>
    <phoneticPr fontId="3"/>
  </si>
  <si>
    <t>シード
順位</t>
    <rPh sb="4" eb="6">
      <t>ジュンイ</t>
    </rPh>
    <phoneticPr fontId="3"/>
  </si>
  <si>
    <t>学年</t>
  </si>
  <si>
    <t>段位</t>
  </si>
  <si>
    <t>身長</t>
  </si>
  <si>
    <t>体重</t>
  </si>
  <si>
    <t>備考</t>
  </si>
  <si>
    <t>No</t>
    <phoneticPr fontId="3"/>
  </si>
  <si>
    <t>上級一部</t>
    <rPh sb="0" eb="2">
      <t>ジョウキュウ</t>
    </rPh>
    <rPh sb="2" eb="4">
      <t>イチブ</t>
    </rPh>
    <phoneticPr fontId="3"/>
  </si>
  <si>
    <t>配列</t>
    <rPh sb="0" eb="2">
      <t>ハイレツ</t>
    </rPh>
    <phoneticPr fontId="3"/>
  </si>
  <si>
    <t>大将</t>
    <rPh sb="0" eb="2">
      <t>タイショウ</t>
    </rPh>
    <phoneticPr fontId="3"/>
  </si>
  <si>
    <t>副将</t>
    <rPh sb="0" eb="2">
      <t>フクショウ</t>
    </rPh>
    <phoneticPr fontId="3"/>
  </si>
  <si>
    <t>中堅</t>
    <rPh sb="0" eb="2">
      <t>チュウケン</t>
    </rPh>
    <phoneticPr fontId="3"/>
  </si>
  <si>
    <t>次鋒</t>
    <rPh sb="0" eb="1">
      <t>ツギ</t>
    </rPh>
    <rPh sb="1" eb="2">
      <t>センポウ</t>
    </rPh>
    <phoneticPr fontId="3"/>
  </si>
  <si>
    <t>先鋒</t>
    <rPh sb="0" eb="2">
      <t>センポウ</t>
    </rPh>
    <phoneticPr fontId="3"/>
  </si>
  <si>
    <t>補欠</t>
    <rPh sb="0" eb="2">
      <t>ホケツ</t>
    </rPh>
    <phoneticPr fontId="3"/>
  </si>
  <si>
    <t>男子団体試合</t>
    <rPh sb="0" eb="2">
      <t>ダンシ</t>
    </rPh>
    <rPh sb="2" eb="4">
      <t>ダンタイ</t>
    </rPh>
    <rPh sb="4" eb="6">
      <t>シアイ</t>
    </rPh>
    <phoneticPr fontId="3"/>
  </si>
  <si>
    <t>団体番号</t>
    <rPh sb="0" eb="2">
      <t>ダンタイ</t>
    </rPh>
    <rPh sb="2" eb="4">
      <t>バンゴウ</t>
    </rPh>
    <phoneticPr fontId="3"/>
  </si>
  <si>
    <t>学校名</t>
    <rPh sb="0" eb="2">
      <t>ガッコウ</t>
    </rPh>
    <rPh sb="2" eb="3">
      <t>メイ</t>
    </rPh>
    <phoneticPr fontId="3"/>
  </si>
  <si>
    <t>登録番号</t>
    <rPh sb="0" eb="2">
      <t>トウロク</t>
    </rPh>
    <rPh sb="2" eb="4">
      <t>バンゴウ</t>
    </rPh>
    <phoneticPr fontId="3"/>
  </si>
  <si>
    <t>女子団体試合</t>
    <rPh sb="0" eb="2">
      <t>ジョシ</t>
    </rPh>
    <rPh sb="2" eb="4">
      <t>ダンタイ</t>
    </rPh>
    <rPh sb="4" eb="6">
      <t>シアイ</t>
    </rPh>
    <phoneticPr fontId="3"/>
  </si>
  <si>
    <t>学年</t>
    <rPh sb="0" eb="2">
      <t>ガクネン</t>
    </rPh>
    <phoneticPr fontId="3"/>
  </si>
  <si>
    <t>段位</t>
    <rPh sb="0" eb="2">
      <t>ダンイ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</si>
  <si>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</si>
  <si>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</si>
  <si>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学校名</t>
    <rPh sb="0" eb="3">
      <t>ガッコウメイ</t>
    </rPh>
    <phoneticPr fontId="3"/>
  </si>
  <si>
    <t>男子監督</t>
    <rPh sb="0" eb="2">
      <t>ダンシ</t>
    </rPh>
    <rPh sb="2" eb="4">
      <t>カントク</t>
    </rPh>
    <phoneticPr fontId="3"/>
  </si>
  <si>
    <t>女子監督</t>
    <rPh sb="0" eb="2">
      <t>ジョシ</t>
    </rPh>
    <rPh sb="2" eb="4">
      <t>カントク</t>
    </rPh>
    <phoneticPr fontId="3"/>
  </si>
  <si>
    <t>略称</t>
    <rPh sb="0" eb="2">
      <t>リャクショウ</t>
    </rPh>
    <phoneticPr fontId="3"/>
  </si>
  <si>
    <t>性別</t>
    <rPh sb="0" eb="2">
      <t>セイベツ</t>
    </rPh>
    <phoneticPr fontId="3"/>
  </si>
  <si>
    <t>全柔連登録</t>
    <rPh sb="0" eb="3">
      <t>ゼンジュウレン</t>
    </rPh>
    <rPh sb="3" eb="5">
      <t>トウロク</t>
    </rPh>
    <phoneticPr fontId="3"/>
  </si>
  <si>
    <t>touryou</t>
  </si>
  <si>
    <t>yamashiro</t>
  </si>
  <si>
    <t>suzaku</t>
  </si>
  <si>
    <t>洛北</t>
    <rPh sb="0" eb="2">
      <t>ラクホク</t>
    </rPh>
    <phoneticPr fontId="3"/>
  </si>
  <si>
    <t>rakuhoku</t>
  </si>
  <si>
    <t>洛東</t>
    <rPh sb="0" eb="1">
      <t>ラク</t>
    </rPh>
    <rPh sb="1" eb="2">
      <t>トウ</t>
    </rPh>
    <phoneticPr fontId="3"/>
  </si>
  <si>
    <t>rakutou</t>
  </si>
  <si>
    <t>nishijyouyou</t>
  </si>
  <si>
    <t>城陽</t>
    <rPh sb="0" eb="2">
      <t>ジョウヨウ</t>
    </rPh>
    <phoneticPr fontId="3"/>
  </si>
  <si>
    <t>jyouyou</t>
  </si>
  <si>
    <t>tanabe</t>
  </si>
  <si>
    <t>rakusai</t>
  </si>
  <si>
    <t>jyonanryoso</t>
  </si>
  <si>
    <t>momoyama</t>
  </si>
  <si>
    <t>katsura</t>
  </si>
  <si>
    <t>otokuni</t>
  </si>
  <si>
    <t>kizu</t>
  </si>
  <si>
    <t>nantan</t>
  </si>
  <si>
    <t>kameoka</t>
  </si>
  <si>
    <t>rakunan</t>
  </si>
  <si>
    <t>kyoto-yawata</t>
  </si>
  <si>
    <t>nougei</t>
  </si>
  <si>
    <t>rakuyoukougyou</t>
  </si>
  <si>
    <t>murasakino</t>
  </si>
  <si>
    <t>saikyo</t>
  </si>
  <si>
    <t>kuretake</t>
  </si>
  <si>
    <t>heian</t>
  </si>
  <si>
    <t>sandai-fuzoku</t>
  </si>
  <si>
    <t>ritsumeikan</t>
  </si>
  <si>
    <t>rakusei</t>
  </si>
  <si>
    <t>kyoto-ryoyo</t>
  </si>
  <si>
    <t>otani</t>
  </si>
  <si>
    <t>higashiyama</t>
  </si>
  <si>
    <t>doshisha</t>
  </si>
  <si>
    <t>ritsumeikan-uji</t>
  </si>
  <si>
    <t>gaidai-nishi</t>
  </si>
  <si>
    <t>kyoto-gakuen</t>
  </si>
  <si>
    <t>hanazono</t>
  </si>
  <si>
    <t>seika-jyoshi</t>
  </si>
  <si>
    <t>seisyo</t>
    <phoneticPr fontId="3"/>
  </si>
  <si>
    <t>kyoto-bunkyo</t>
  </si>
  <si>
    <t>fukuchiyama-seibi</t>
  </si>
  <si>
    <t>kyoto-kyoei</t>
  </si>
  <si>
    <t>fukuchiyama</t>
  </si>
  <si>
    <t>ooe</t>
  </si>
  <si>
    <t>ayabe</t>
  </si>
  <si>
    <t>nishimaizuru</t>
  </si>
  <si>
    <t>higashimaizuru</t>
  </si>
  <si>
    <t>kaiyou</t>
  </si>
  <si>
    <t>nissei</t>
    <phoneticPr fontId="3"/>
  </si>
  <si>
    <t>fukujo</t>
    <phoneticPr fontId="3"/>
  </si>
  <si>
    <t>学校番号</t>
    <rPh sb="0" eb="2">
      <t>ガッコウ</t>
    </rPh>
    <rPh sb="2" eb="4">
      <t>バンゴウ</t>
    </rPh>
    <phoneticPr fontId="3"/>
  </si>
  <si>
    <t>男子階級</t>
    <rPh sb="0" eb="2">
      <t>ダンシ</t>
    </rPh>
    <rPh sb="2" eb="4">
      <t>カイキュウ</t>
    </rPh>
    <phoneticPr fontId="3"/>
  </si>
  <si>
    <t>女子階級</t>
    <rPh sb="0" eb="2">
      <t>ジョシ</t>
    </rPh>
    <rPh sb="2" eb="4">
      <t>カイキュウ</t>
    </rPh>
    <phoneticPr fontId="3"/>
  </si>
  <si>
    <t>段級別男子</t>
    <rPh sb="0" eb="2">
      <t>ダンキュウ</t>
    </rPh>
    <rPh sb="2" eb="3">
      <t>ベツ</t>
    </rPh>
    <rPh sb="3" eb="5">
      <t>ダンシ</t>
    </rPh>
    <phoneticPr fontId="3"/>
  </si>
  <si>
    <t>段級別女子</t>
    <rPh sb="0" eb="2">
      <t>ダンキュウ</t>
    </rPh>
    <rPh sb="2" eb="3">
      <t>ベツ</t>
    </rPh>
    <rPh sb="3" eb="5">
      <t>ジョシ</t>
    </rPh>
    <phoneticPr fontId="3"/>
  </si>
  <si>
    <t>総体</t>
    <rPh sb="0" eb="2">
      <t>ソウタイ</t>
    </rPh>
    <phoneticPr fontId="3"/>
  </si>
  <si>
    <t>全柔連</t>
    <rPh sb="0" eb="3">
      <t>ゼンジュウレン</t>
    </rPh>
    <phoneticPr fontId="3"/>
  </si>
  <si>
    <t>東稜</t>
  </si>
  <si>
    <t>－６０㎏級</t>
    <rPh sb="4" eb="5">
      <t>キュウ</t>
    </rPh>
    <phoneticPr fontId="3"/>
  </si>
  <si>
    <t>－４８㎏級</t>
    <rPh sb="4" eb="5">
      <t>キュウ</t>
    </rPh>
    <phoneticPr fontId="3"/>
  </si>
  <si>
    <t>上級二部</t>
    <rPh sb="0" eb="2">
      <t>ジョウキュウ</t>
    </rPh>
    <rPh sb="2" eb="3">
      <t>ニ</t>
    </rPh>
    <rPh sb="3" eb="4">
      <t>ブ</t>
    </rPh>
    <phoneticPr fontId="3"/>
  </si>
  <si>
    <t>一部</t>
    <rPh sb="0" eb="2">
      <t>イチブ</t>
    </rPh>
    <phoneticPr fontId="3"/>
  </si>
  <si>
    <t>登録済み</t>
    <rPh sb="0" eb="2">
      <t>トウロク</t>
    </rPh>
    <rPh sb="2" eb="3">
      <t>ズ</t>
    </rPh>
    <phoneticPr fontId="3"/>
  </si>
  <si>
    <t>山城</t>
  </si>
  <si>
    <t>－６６㎏級</t>
    <rPh sb="4" eb="5">
      <t>キュウ</t>
    </rPh>
    <phoneticPr fontId="3"/>
  </si>
  <si>
    <t>－５２㎏級</t>
    <rPh sb="4" eb="5">
      <t>キュウ</t>
    </rPh>
    <phoneticPr fontId="3"/>
  </si>
  <si>
    <t>下級　　　（　　　）部
　　　　　　　　　　　 （　　）内は記入しないでください。</t>
    <rPh sb="0" eb="2">
      <t>カキュウ</t>
    </rPh>
    <rPh sb="10" eb="11">
      <t>ブ</t>
    </rPh>
    <rPh sb="28" eb="29">
      <t>ナイ</t>
    </rPh>
    <rPh sb="30" eb="32">
      <t>キニュウ</t>
    </rPh>
    <phoneticPr fontId="3"/>
  </si>
  <si>
    <t>二部A</t>
    <rPh sb="0" eb="1">
      <t>ニ</t>
    </rPh>
    <rPh sb="1" eb="2">
      <t>ブ</t>
    </rPh>
    <phoneticPr fontId="3"/>
  </si>
  <si>
    <t>未登録</t>
    <rPh sb="0" eb="3">
      <t>ミトウロク</t>
    </rPh>
    <phoneticPr fontId="3"/>
  </si>
  <si>
    <t>朱雀</t>
  </si>
  <si>
    <t>－７３㎏級</t>
    <rPh sb="4" eb="5">
      <t>キュウ</t>
    </rPh>
    <phoneticPr fontId="3"/>
  </si>
  <si>
    <t>－５７㎏級</t>
    <rPh sb="4" eb="5">
      <t>キュウ</t>
    </rPh>
    <phoneticPr fontId="3"/>
  </si>
  <si>
    <t>二部B</t>
    <rPh sb="0" eb="1">
      <t>ニ</t>
    </rPh>
    <rPh sb="1" eb="2">
      <t>ブ</t>
    </rPh>
    <phoneticPr fontId="3"/>
  </si>
  <si>
    <t>－８１㎏級</t>
    <rPh sb="4" eb="5">
      <t>キュウ</t>
    </rPh>
    <phoneticPr fontId="3"/>
  </si>
  <si>
    <t>－６３㎏級</t>
    <rPh sb="4" eb="5">
      <t>キュウ</t>
    </rPh>
    <phoneticPr fontId="3"/>
  </si>
  <si>
    <t>－９０㎏級</t>
    <rPh sb="4" eb="5">
      <t>キュウ</t>
    </rPh>
    <phoneticPr fontId="3"/>
  </si>
  <si>
    <t>－７０㎏級</t>
    <rPh sb="4" eb="5">
      <t>キュウ</t>
    </rPh>
    <phoneticPr fontId="3"/>
  </si>
  <si>
    <t>無差別級</t>
    <rPh sb="0" eb="3">
      <t>ムサベツ</t>
    </rPh>
    <rPh sb="3" eb="4">
      <t>キュウ</t>
    </rPh>
    <phoneticPr fontId="3"/>
  </si>
  <si>
    <t>西城陽</t>
  </si>
  <si>
    <t>－１００㎏級</t>
    <rPh sb="5" eb="6">
      <t>キュウ</t>
    </rPh>
    <phoneticPr fontId="3"/>
  </si>
  <si>
    <t>－７８㎏級</t>
    <rPh sb="4" eb="5">
      <t>キュウ</t>
    </rPh>
    <phoneticPr fontId="3"/>
  </si>
  <si>
    <t>段外選手権</t>
    <rPh sb="0" eb="1">
      <t>ダン</t>
    </rPh>
    <rPh sb="1" eb="2">
      <t>ガイ</t>
    </rPh>
    <rPh sb="2" eb="5">
      <t>センシュケン</t>
    </rPh>
    <phoneticPr fontId="3"/>
  </si>
  <si>
    <t>＋１００㎏級</t>
    <rPh sb="5" eb="6">
      <t>キュウ</t>
    </rPh>
    <phoneticPr fontId="3"/>
  </si>
  <si>
    <t>＋７８㎏級</t>
    <rPh sb="4" eb="5">
      <t>キュウ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</si>
  <si>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</si>
  <si>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</si>
  <si>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し</t>
    <phoneticPr fontId="3"/>
  </si>
  <si>
    <t>めい</t>
    <phoneticPr fontId="3"/>
  </si>
  <si>
    <t>名</t>
    <rPh sb="0" eb="1">
      <t>メイ</t>
    </rPh>
    <phoneticPr fontId="3"/>
  </si>
  <si>
    <t>めい</t>
    <phoneticPr fontId="3"/>
  </si>
  <si>
    <t>氏　名</t>
    <rPh sb="0" eb="1">
      <t>シ</t>
    </rPh>
    <rPh sb="2" eb="3">
      <t>メイ</t>
    </rPh>
    <phoneticPr fontId="3"/>
  </si>
  <si>
    <t>し　めい</t>
  </si>
  <si>
    <t>し　めい</t>
    <phoneticPr fontId="3"/>
  </si>
  <si>
    <t>団体番号</t>
    <rPh sb="0" eb="2">
      <t>ダンタイ</t>
    </rPh>
    <rPh sb="2" eb="4">
      <t>バンゴウ</t>
    </rPh>
    <phoneticPr fontId="3"/>
  </si>
  <si>
    <t>略称</t>
    <rPh sb="0" eb="2">
      <t>リャクショウ</t>
    </rPh>
    <phoneticPr fontId="3"/>
  </si>
  <si>
    <t>監督</t>
    <rPh sb="0" eb="2">
      <t>カントク</t>
    </rPh>
    <phoneticPr fontId="3"/>
  </si>
  <si>
    <t>学年</t>
    <rPh sb="0" eb="2">
      <t>ガクネン</t>
    </rPh>
    <phoneticPr fontId="3"/>
  </si>
  <si>
    <t>段位</t>
    <rPh sb="0" eb="2">
      <t>ダンイ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</si>
  <si>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</si>
  <si>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</si>
  <si>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選手氏名</t>
    <phoneticPr fontId="3"/>
  </si>
  <si>
    <t>ふりがな</t>
    <phoneticPr fontId="3"/>
  </si>
  <si>
    <t>監督氏名</t>
    <rPh sb="2" eb="4">
      <t>シメイ</t>
    </rPh>
    <phoneticPr fontId="3"/>
  </si>
  <si>
    <t>個人番号</t>
    <rPh sb="0" eb="2">
      <t>コジン</t>
    </rPh>
    <rPh sb="2" eb="4">
      <t>バンゴウ</t>
    </rPh>
    <phoneticPr fontId="3"/>
  </si>
  <si>
    <t>No.</t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</si>
  <si>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</si>
  <si>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</si>
  <si>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</si>
  <si>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</si>
  <si>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印</t>
    <rPh sb="0" eb="1">
      <t>イン</t>
    </rPh>
    <phoneticPr fontId="3"/>
  </si>
  <si>
    <t>学校長</t>
    <rPh sb="0" eb="3">
      <t>ガッコウチョウ</t>
    </rPh>
    <phoneticPr fontId="3"/>
  </si>
  <si>
    <t>　　上記の者、本校の選手として出場を認める。</t>
    <phoneticPr fontId="3"/>
  </si>
  <si>
    <t>上級二部</t>
    <rPh sb="0" eb="2">
      <t>ジョウキュウ</t>
    </rPh>
    <rPh sb="2" eb="4">
      <t>ニブ</t>
    </rPh>
    <phoneticPr fontId="3"/>
  </si>
  <si>
    <r>
      <t>　　　　　　　　下級（　　　）部 　　</t>
    </r>
    <r>
      <rPr>
        <sz val="12"/>
        <rFont val="ＭＳ Ｐ明朝"/>
        <family val="1"/>
        <charset val="128"/>
      </rPr>
      <t>※（　）内は未記入</t>
    </r>
    <rPh sb="8" eb="10">
      <t>カキュウ</t>
    </rPh>
    <rPh sb="15" eb="16">
      <t>ブ</t>
    </rPh>
    <rPh sb="23" eb="24">
      <t>ナイ</t>
    </rPh>
    <rPh sb="25" eb="28">
      <t>ミキニュウ</t>
    </rPh>
    <phoneticPr fontId="3"/>
  </si>
  <si>
    <t>　オーダー表を作成し、切り離した状態で提出して下さい。</t>
    <rPh sb="5" eb="6">
      <t>ヒョウ</t>
    </rPh>
    <rPh sb="7" eb="9">
      <t>サクセイ</t>
    </rPh>
    <rPh sb="11" eb="12">
      <t>キ</t>
    </rPh>
    <rPh sb="13" eb="14">
      <t>ハナ</t>
    </rPh>
    <rPh sb="16" eb="18">
      <t>ジョウタイ</t>
    </rPh>
    <rPh sb="19" eb="21">
      <t>テイシュツ</t>
    </rPh>
    <rPh sb="23" eb="24">
      <t>クダ</t>
    </rPh>
    <phoneticPr fontId="3"/>
  </si>
  <si>
    <t>　オーダー表を作成して提出して下さい。</t>
    <rPh sb="5" eb="6">
      <t>ヒョウ</t>
    </rPh>
    <rPh sb="7" eb="9">
      <t>サクセイ</t>
    </rPh>
    <rPh sb="11" eb="13">
      <t>テイシュツ</t>
    </rPh>
    <rPh sb="15" eb="16">
      <t>クダ</t>
    </rPh>
    <phoneticPr fontId="3"/>
  </si>
  <si>
    <t>　オーダー表を作成して提出して下さい</t>
    <rPh sb="5" eb="6">
      <t>ヒョウ</t>
    </rPh>
    <rPh sb="7" eb="9">
      <t>サクセイ</t>
    </rPh>
    <rPh sb="11" eb="13">
      <t>テイシュツ</t>
    </rPh>
    <rPh sb="15" eb="16">
      <t>クダ</t>
    </rPh>
    <phoneticPr fontId="3"/>
  </si>
  <si>
    <t>二部Ａ</t>
    <rPh sb="0" eb="2">
      <t>ニブ</t>
    </rPh>
    <phoneticPr fontId="3"/>
  </si>
  <si>
    <t>二部Ｂ</t>
    <rPh sb="0" eb="1">
      <t>２</t>
    </rPh>
    <rPh sb="1" eb="2">
      <t>ブ</t>
    </rPh>
    <phoneticPr fontId="3"/>
  </si>
  <si>
    <t>　オーダー表を作成して提出して下さい。</t>
    <phoneticPr fontId="3"/>
  </si>
  <si>
    <t>　補欠は該当する階級に出場できる。</t>
    <phoneticPr fontId="3"/>
  </si>
  <si>
    <t>　先鋒 ：52 ㎏以下、中堅63 ㎏以下、大将 ：無差別。</t>
    <phoneticPr fontId="3"/>
  </si>
  <si>
    <t>　体重区分毎に印刷してください。</t>
    <rPh sb="1" eb="3">
      <t>タイジュウ</t>
    </rPh>
    <rPh sb="3" eb="5">
      <t>クブン</t>
    </rPh>
    <rPh sb="5" eb="6">
      <t>ゴト</t>
    </rPh>
    <rPh sb="7" eb="9">
      <t>インサツ</t>
    </rPh>
    <phoneticPr fontId="3"/>
  </si>
  <si>
    <t>　自校のシード順に記入してください。</t>
    <rPh sb="1" eb="2">
      <t>ジブン</t>
    </rPh>
    <rPh sb="2" eb="3">
      <t>コウ</t>
    </rPh>
    <rPh sb="7" eb="8">
      <t>ジュン</t>
    </rPh>
    <rPh sb="9" eb="11">
      <t>キニュウ</t>
    </rPh>
    <phoneticPr fontId="3"/>
  </si>
  <si>
    <t>　各階級２枚以上になる場合は、Nｏ.を記入してください。</t>
    <rPh sb="1" eb="2">
      <t>カク</t>
    </rPh>
    <rPh sb="2" eb="4">
      <t>カイキュウ</t>
    </rPh>
    <rPh sb="5" eb="6">
      <t>マイ</t>
    </rPh>
    <rPh sb="6" eb="8">
      <t>イジョウ</t>
    </rPh>
    <rPh sb="11" eb="13">
      <t>バアイ</t>
    </rPh>
    <rPh sb="19" eb="21">
      <t>キニュウ</t>
    </rPh>
    <phoneticPr fontId="3"/>
  </si>
  <si>
    <t>登録番号は
（学校番号+個人番号）の
１０桁で入力して下さい。</t>
    <rPh sb="0" eb="2">
      <t>トウロク</t>
    </rPh>
    <rPh sb="2" eb="4">
      <t>バンゴウ</t>
    </rPh>
    <rPh sb="7" eb="9">
      <t>ガッコウ</t>
    </rPh>
    <rPh sb="9" eb="11">
      <t>バンゴウ</t>
    </rPh>
    <rPh sb="12" eb="14">
      <t>コジン</t>
    </rPh>
    <rPh sb="14" eb="16">
      <t>バンゴウ</t>
    </rPh>
    <rPh sb="21" eb="22">
      <t>ケタ</t>
    </rPh>
    <rPh sb="23" eb="25">
      <t>ニュウリョク</t>
    </rPh>
    <rPh sb="27" eb="28">
      <t>クダ</t>
    </rPh>
    <phoneticPr fontId="3"/>
  </si>
  <si>
    <t>監督</t>
    <rPh sb="0" eb="2">
      <t>カントク</t>
    </rPh>
    <phoneticPr fontId="3"/>
  </si>
  <si>
    <t>選手</t>
    <rPh sb="0" eb="2">
      <t>センシュ</t>
    </rPh>
    <phoneticPr fontId="3"/>
  </si>
  <si>
    <t>申込書</t>
    <phoneticPr fontId="3"/>
  </si>
  <si>
    <t>男子</t>
    <rPh sb="0" eb="2">
      <t>ダンシ</t>
    </rPh>
    <phoneticPr fontId="3"/>
  </si>
  <si>
    <t>個人試合</t>
    <rPh sb="0" eb="4">
      <t>コジンシアイ</t>
    </rPh>
    <phoneticPr fontId="3"/>
  </si>
  <si>
    <t>女子</t>
    <phoneticPr fontId="3"/>
  </si>
  <si>
    <t>兼　第46回 全国高等学校柔道選手権大会（団体試合）京都府予選</t>
    <phoneticPr fontId="3"/>
  </si>
  <si>
    <t>兼　第65回 近畿高等学校柔道新人大会（団体試合）京都府予選　申込書</t>
    <rPh sb="31" eb="34">
      <t>モウシコミショ</t>
    </rPh>
    <phoneticPr fontId="3"/>
  </si>
  <si>
    <t>令和６年度　京都府高等学校総合体育大会柔道競技（団体試合）　申込書</t>
    <rPh sb="6" eb="9">
      <t>キョウトフ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rPh sb="19" eb="21">
      <t>ジュウドウ</t>
    </rPh>
    <rPh sb="21" eb="23">
      <t>キョウギ</t>
    </rPh>
    <rPh sb="24" eb="26">
      <t>ダンタイ</t>
    </rPh>
    <rPh sb="26" eb="28">
      <t>シアイ</t>
    </rPh>
    <rPh sb="30" eb="33">
      <t>モウシコミショ</t>
    </rPh>
    <phoneticPr fontId="3"/>
  </si>
  <si>
    <t>令和６年度 全国高等学校総合体育大会 柔道競技（団体試合）京都府予選　申込書</t>
    <rPh sb="6" eb="8">
      <t>ゼンコク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19" eb="21">
      <t>ジュウドウ</t>
    </rPh>
    <rPh sb="21" eb="23">
      <t>キョウギ</t>
    </rPh>
    <rPh sb="24" eb="26">
      <t>ダンタイ</t>
    </rPh>
    <rPh sb="26" eb="28">
      <t>シアイ</t>
    </rPh>
    <rPh sb="29" eb="32">
      <t>キョウトフ</t>
    </rPh>
    <rPh sb="32" eb="34">
      <t>ヨセン</t>
    </rPh>
    <rPh sb="35" eb="38">
      <t>モウシコミショ</t>
    </rPh>
    <phoneticPr fontId="3"/>
  </si>
  <si>
    <t>令和６年度 京都府高等学校柔道選手権大会(団体試合）</t>
    <rPh sb="6" eb="9">
      <t>キョウトフ</t>
    </rPh>
    <rPh sb="9" eb="11">
      <t>コウトウ</t>
    </rPh>
    <rPh sb="11" eb="13">
      <t>ガッコウ</t>
    </rPh>
    <rPh sb="13" eb="15">
      <t>ジュウドウ</t>
    </rPh>
    <rPh sb="15" eb="18">
      <t>センシュケン</t>
    </rPh>
    <rPh sb="18" eb="20">
      <t>タイカイ</t>
    </rPh>
    <rPh sb="21" eb="23">
      <t>ダンタイ</t>
    </rPh>
    <rPh sb="23" eb="25">
      <t>シアイ</t>
    </rPh>
    <phoneticPr fontId="3"/>
  </si>
  <si>
    <t>令和６年度 全国高等学校総合体育大会 柔道競技（個人試合）京都府予選</t>
    <rPh sb="6" eb="8">
      <t>ゼンコク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19" eb="21">
      <t>ジュウドウ</t>
    </rPh>
    <rPh sb="21" eb="23">
      <t>キョウギ</t>
    </rPh>
    <rPh sb="24" eb="26">
      <t>コジン</t>
    </rPh>
    <rPh sb="26" eb="28">
      <t>シアイ</t>
    </rPh>
    <rPh sb="29" eb="32">
      <t>キョウトフ</t>
    </rPh>
    <rPh sb="32" eb="34">
      <t>ヨセン</t>
    </rPh>
    <phoneticPr fontId="3"/>
  </si>
  <si>
    <t>令和６年度 京都府高等学校柔道選手権大会（個人試合）</t>
  </si>
  <si>
    <t>兼　第66回 近畿高等学校柔道新人大会（個人試合）京都府予選　申込書</t>
    <phoneticPr fontId="3"/>
  </si>
  <si>
    <t>第47回 全国高等学校柔道選手権大会（個人試合）京都府予選</t>
    <phoneticPr fontId="3"/>
  </si>
  <si>
    <t>及び　令和６年度 京都府高等学校柔道段外選手権大会　申込書</t>
  </si>
  <si>
    <t>（花園）</t>
    <rPh sb="1" eb="3">
      <t>ハナゾノ</t>
    </rPh>
    <phoneticPr fontId="3"/>
  </si>
  <si>
    <t>花園高等学校</t>
    <rPh sb="0" eb="2">
      <t>ハナゾノ</t>
    </rPh>
    <rPh sb="2" eb="4">
      <t>コウトウ</t>
    </rPh>
    <rPh sb="4" eb="6">
      <t>ガッコウ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</si>
</sst>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 applyAlignment="1">
      <alignment vertical="center" shrinkToFit="1"/>
    </xf>
    <xf numFmtId="0" fontId="9" fillId="0" borderId="0" xfId="0" applyFont="1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quotePrefix="1" applyFont="1" applyAlignment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  <protection locked="0"/>
    </xf>
    <xf numFmtId="0" fontId="1" fillId="0" borderId="21" xfId="0" applyFont="1" applyBorder="1" applyAlignment="1" applyProtection="1">
      <alignment horizontal="center" vertical="center" shrinkToFit="1"/>
      <protection locked="0"/>
    </xf>
    <xf numFmtId="0" fontId="1" fillId="0" borderId="22" xfId="0" applyFont="1" applyBorder="1" applyAlignment="1" applyProtection="1">
      <alignment horizontal="center" vertical="center" shrinkToFit="1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0" fontId="0" fillId="0" borderId="0" xfId="0" quotePrefix="1"/>
    <xf numFmtId="176" fontId="0" fillId="0" borderId="0" xfId="0" quotePrefix="1" applyNumberFormat="1"/>
    <xf numFmtId="0" fontId="0" fillId="0" borderId="0" xfId="0" applyAlignment="1">
      <alignment wrapText="1"/>
    </xf>
    <xf numFmtId="176" fontId="0" fillId="0" borderId="0" xfId="0" applyNumberFormat="1"/>
    <xf numFmtId="0" fontId="0" fillId="0" borderId="9" xfId="0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 applyProtection="1">
      <alignment horizontal="center" vertical="center" shrinkToFit="1"/>
      <protection locked="0"/>
    </xf>
    <xf numFmtId="0" fontId="1" fillId="0" borderId="25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  <protection locked="0"/>
    </xf>
    <xf numFmtId="0" fontId="0" fillId="5" borderId="9" xfId="0" applyFill="1" applyBorder="1" applyAlignment="1">
      <alignment horizontal="center" vertical="center" shrinkToFit="1"/>
    </xf>
    <xf numFmtId="0" fontId="1" fillId="5" borderId="14" xfId="0" applyFont="1" applyFill="1" applyBorder="1" applyAlignment="1">
      <alignment horizontal="center" vertical="center" shrinkToFit="1"/>
    </xf>
    <xf numFmtId="0" fontId="1" fillId="5" borderId="15" xfId="0" applyFont="1" applyFill="1" applyBorder="1" applyAlignment="1">
      <alignment horizontal="center" vertical="center" shrinkToFit="1"/>
    </xf>
    <xf numFmtId="0" fontId="0" fillId="5" borderId="15" xfId="0" applyFill="1" applyBorder="1" applyAlignment="1">
      <alignment horizontal="center" vertical="center" shrinkToFit="1"/>
    </xf>
    <xf numFmtId="0" fontId="1" fillId="5" borderId="16" xfId="0" applyFont="1" applyFill="1" applyBorder="1" applyAlignment="1">
      <alignment horizontal="center" vertical="center" shrinkToFit="1"/>
    </xf>
    <xf numFmtId="0" fontId="1" fillId="5" borderId="23" xfId="0" applyFont="1" applyFill="1" applyBorder="1" applyAlignment="1">
      <alignment horizontal="center" vertical="center" shrinkToFit="1"/>
    </xf>
    <xf numFmtId="0" fontId="1" fillId="5" borderId="17" xfId="0" applyFont="1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1" fillId="0" borderId="20" xfId="0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2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0" fillId="0" borderId="0" xfId="0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right" vertical="center" shrinkToFit="1"/>
    </xf>
    <xf numFmtId="0" fontId="7" fillId="0" borderId="2" xfId="0" applyFont="1" applyBorder="1" applyAlignment="1">
      <alignment horizontal="right" vertical="center" shrinkToFit="1"/>
    </xf>
    <xf numFmtId="0" fontId="7" fillId="0" borderId="2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11" fillId="6" borderId="0" xfId="0" applyFont="1" applyFill="1" applyAlignment="1">
      <alignment horizontal="center" vertical="center" wrapText="1" shrinkToFit="1"/>
    </xf>
    <xf numFmtId="0" fontId="0" fillId="5" borderId="9" xfId="0" applyFill="1" applyBorder="1" applyAlignment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8"/>
  <sheetViews>
    <sheetView view="pageBreakPreview" topLeftCell="C1" zoomScaleNormal="100" zoomScaleSheetLayoutView="100" zoomScalePageLayoutView="60" workbookViewId="0">
      <selection sqref="A1:AK1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93" t="s">
        <v>173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</row>
    <row r="2" spans="1:45" ht="25.05" customHeight="1" x14ac:dyDescent="0.2">
      <c r="A2" s="96" t="s">
        <v>164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97"/>
    </row>
    <row r="3" spans="1:45" ht="20.100000000000001" customHeight="1" x14ac:dyDescent="0.2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2">
      <c r="A4" s="58" t="str">
        <f>MID(選手登録!$A$3,1,1)</f>
        <v>3</v>
      </c>
      <c r="B4" s="58" t="str">
        <f>MID(選手登録!$A$3,2,1)</f>
        <v>7</v>
      </c>
      <c r="C4" s="58" t="str">
        <f>MID(選手登録!$A$3,3,1)</f>
        <v>3</v>
      </c>
      <c r="D4" s="98" t="str">
        <f>選手登録!$B$3</f>
        <v>花園高等学校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（花園）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6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6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ref="AQ17:AQ19" si="8">A17</f>
        <v>10</v>
      </c>
      <c r="AR17" s="1">
        <f t="shared" si="4"/>
        <v>0</v>
      </c>
      <c r="AS17" s="1" t="e">
        <f t="shared" ref="AS17:AS19" si="9">VLOOKUP(E17,データ,3,0)</f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ref="AQ18" si="10">A18</f>
        <v>11</v>
      </c>
      <c r="AR18" s="1">
        <f t="shared" si="4"/>
        <v>0</v>
      </c>
      <c r="AS18" s="1" t="e">
        <f t="shared" ref="AS18" si="11">VLOOKUP(E18,データ,3,0)</f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8"/>
        <v>12</v>
      </c>
      <c r="AR19" s="1">
        <f t="shared" si="4"/>
        <v>0</v>
      </c>
      <c r="AS19" s="1" t="e">
        <f t="shared" si="9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花園高等学校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令和６年度 全国高等学校総合体育大会 柔道競技（個人試合）京都府予選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7</v>
      </c>
      <c r="C30" s="58" t="str">
        <f>MID(選手登録!$A$3,3,1)</f>
        <v>3</v>
      </c>
      <c r="D30" s="98" t="str">
        <f>選手登録!$B$3</f>
        <v>花園高等学校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（花園）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165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12">VLOOKUP($E34,データ,13,0)</f>
        <v>#NAME?</v>
      </c>
      <c r="AB34" s="81" t="e">
        <f t="shared" si="12"/>
        <v>#NAME?</v>
      </c>
      <c r="AC34" s="79" t="e">
        <f>VLOOKUP($E34,選手登録!$O$8:$AD$57,14,0)</f>
        <v>#N/A</v>
      </c>
      <c r="AD34" s="80" t="e">
        <f t="shared" ref="AD34:AE45" si="13">VLOOKUP($E34,データ,13,0)</f>
        <v>#NAME?</v>
      </c>
      <c r="AE34" s="81" t="e">
        <f t="shared" si="13"/>
        <v>#NAME?</v>
      </c>
      <c r="AF34" s="79" t="e">
        <f>VLOOKUP($E34,選手登録!$O$8:$AD$57,15,0)</f>
        <v>#N/A</v>
      </c>
      <c r="AG34" s="80" t="e">
        <f t="shared" ref="AG34:AH45" si="14">VLOOKUP($E34,データ,13,0)</f>
        <v>#NAME?</v>
      </c>
      <c r="AH34" s="81" t="e">
        <f t="shared" si="14"/>
        <v>#NAME?</v>
      </c>
      <c r="AI34" s="79" t="e">
        <f>VLOOKUP($E34,選手登録!$O$8:$AD$57,16,0)</f>
        <v>#N/A</v>
      </c>
      <c r="AJ34" s="80" t="e">
        <f t="shared" ref="AJ34:AK45" si="15">VLOOKUP($E34,データ,13,0)</f>
        <v>#NAME?</v>
      </c>
      <c r="AK34" s="81" t="e">
        <f t="shared" si="15"/>
        <v>#NAME?</v>
      </c>
      <c r="AQ34" s="1">
        <f>A34</f>
        <v>1</v>
      </c>
      <c r="AR34" s="1">
        <f t="shared" ref="AR34:AR45" si="16">$N$6</f>
        <v>0</v>
      </c>
      <c r="AS34" s="1" t="e">
        <f t="shared" ref="AS34:AS45" si="17">VLOOKUP(E34,データ,3,0)</f>
        <v>#NAME?</v>
      </c>
    </row>
    <row r="35" spans="1:45" ht="36" customHeight="1" x14ac:dyDescent="0.2">
      <c r="A35" s="75">
        <v>2</v>
      </c>
      <c r="B35" s="75" t="b">
        <f t="shared" ref="B35:D45" si="18">IF($AI$5=1,1,IF($AI$5=2,11,IF($AI$5=3,21)))</f>
        <v>0</v>
      </c>
      <c r="C35" s="75" t="b">
        <f t="shared" si="18"/>
        <v>0</v>
      </c>
      <c r="D35" s="75" t="b">
        <f t="shared" si="18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12"/>
        <v>#NAME?</v>
      </c>
      <c r="AB35" s="81" t="e">
        <f t="shared" si="12"/>
        <v>#NAME?</v>
      </c>
      <c r="AC35" s="79" t="e">
        <f>VLOOKUP($E35,選手登録!$O$8:$AD$57,14,0)</f>
        <v>#N/A</v>
      </c>
      <c r="AD35" s="80" t="e">
        <f t="shared" si="13"/>
        <v>#NAME?</v>
      </c>
      <c r="AE35" s="81" t="e">
        <f t="shared" si="13"/>
        <v>#NAME?</v>
      </c>
      <c r="AF35" s="79" t="e">
        <f>VLOOKUP($E35,選手登録!$O$8:$AD$57,15,0)</f>
        <v>#N/A</v>
      </c>
      <c r="AG35" s="80" t="e">
        <f t="shared" si="14"/>
        <v>#NAME?</v>
      </c>
      <c r="AH35" s="81" t="e">
        <f t="shared" si="14"/>
        <v>#NAME?</v>
      </c>
      <c r="AI35" s="79" t="e">
        <f>VLOOKUP($E35,選手登録!$O$8:$AD$57,16,0)</f>
        <v>#N/A</v>
      </c>
      <c r="AJ35" s="80" t="e">
        <f t="shared" si="15"/>
        <v>#NAME?</v>
      </c>
      <c r="AK35" s="81" t="e">
        <f t="shared" si="15"/>
        <v>#NAME?</v>
      </c>
      <c r="AQ35" s="1">
        <f t="shared" ref="AQ35:AQ45" si="19">A35</f>
        <v>2</v>
      </c>
      <c r="AR35" s="1">
        <f t="shared" si="16"/>
        <v>0</v>
      </c>
      <c r="AS35" s="1" t="e">
        <f t="shared" si="17"/>
        <v>#NAME?</v>
      </c>
    </row>
    <row r="36" spans="1:45" ht="36" customHeight="1" x14ac:dyDescent="0.2">
      <c r="A36" s="75">
        <v>3</v>
      </c>
      <c r="B36" s="75" t="b">
        <f t="shared" si="18"/>
        <v>0</v>
      </c>
      <c r="C36" s="75" t="b">
        <f t="shared" si="18"/>
        <v>0</v>
      </c>
      <c r="D36" s="75" t="b">
        <f t="shared" si="18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12"/>
        <v>#NAME?</v>
      </c>
      <c r="AB36" s="81" t="e">
        <f t="shared" si="12"/>
        <v>#NAME?</v>
      </c>
      <c r="AC36" s="79" t="e">
        <f>VLOOKUP($E36,選手登録!$O$8:$AD$57,14,0)</f>
        <v>#N/A</v>
      </c>
      <c r="AD36" s="80" t="e">
        <f t="shared" si="13"/>
        <v>#NAME?</v>
      </c>
      <c r="AE36" s="81" t="e">
        <f t="shared" si="13"/>
        <v>#NAME?</v>
      </c>
      <c r="AF36" s="79" t="e">
        <f>VLOOKUP($E36,選手登録!$O$8:$AD$57,15,0)</f>
        <v>#N/A</v>
      </c>
      <c r="AG36" s="80" t="e">
        <f t="shared" si="14"/>
        <v>#NAME?</v>
      </c>
      <c r="AH36" s="81" t="e">
        <f t="shared" si="14"/>
        <v>#NAME?</v>
      </c>
      <c r="AI36" s="79" t="e">
        <f>VLOOKUP($E36,選手登録!$O$8:$AD$57,16,0)</f>
        <v>#N/A</v>
      </c>
      <c r="AJ36" s="80" t="e">
        <f t="shared" si="15"/>
        <v>#NAME?</v>
      </c>
      <c r="AK36" s="81" t="e">
        <f t="shared" si="15"/>
        <v>#NAME?</v>
      </c>
      <c r="AQ36" s="1">
        <f t="shared" si="19"/>
        <v>3</v>
      </c>
      <c r="AR36" s="1">
        <f t="shared" si="16"/>
        <v>0</v>
      </c>
      <c r="AS36" s="1" t="e">
        <f t="shared" si="17"/>
        <v>#NAME?</v>
      </c>
    </row>
    <row r="37" spans="1:45" ht="36" customHeight="1" x14ac:dyDescent="0.2">
      <c r="A37" s="75">
        <v>4</v>
      </c>
      <c r="B37" s="75" t="b">
        <f t="shared" si="18"/>
        <v>0</v>
      </c>
      <c r="C37" s="75" t="b">
        <f t="shared" si="18"/>
        <v>0</v>
      </c>
      <c r="D37" s="75" t="b">
        <f t="shared" si="18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12"/>
        <v>#NAME?</v>
      </c>
      <c r="AB37" s="81" t="e">
        <f t="shared" si="12"/>
        <v>#NAME?</v>
      </c>
      <c r="AC37" s="79" t="e">
        <f>VLOOKUP($E37,選手登録!$O$8:$AD$57,14,0)</f>
        <v>#N/A</v>
      </c>
      <c r="AD37" s="80" t="e">
        <f t="shared" si="13"/>
        <v>#NAME?</v>
      </c>
      <c r="AE37" s="81" t="e">
        <f t="shared" si="13"/>
        <v>#NAME?</v>
      </c>
      <c r="AF37" s="79" t="e">
        <f>VLOOKUP($E37,選手登録!$O$8:$AD$57,15,0)</f>
        <v>#N/A</v>
      </c>
      <c r="AG37" s="80" t="e">
        <f t="shared" si="14"/>
        <v>#NAME?</v>
      </c>
      <c r="AH37" s="81" t="e">
        <f t="shared" si="14"/>
        <v>#NAME?</v>
      </c>
      <c r="AI37" s="79" t="e">
        <f>VLOOKUP($E37,選手登録!$O$8:$AD$57,16,0)</f>
        <v>#N/A</v>
      </c>
      <c r="AJ37" s="80" t="e">
        <f t="shared" si="15"/>
        <v>#NAME?</v>
      </c>
      <c r="AK37" s="81" t="e">
        <f t="shared" si="15"/>
        <v>#NAME?</v>
      </c>
      <c r="AQ37" s="1">
        <f t="shared" si="19"/>
        <v>4</v>
      </c>
      <c r="AR37" s="1">
        <f t="shared" si="16"/>
        <v>0</v>
      </c>
      <c r="AS37" s="1" t="e">
        <f t="shared" si="17"/>
        <v>#NAME?</v>
      </c>
    </row>
    <row r="38" spans="1:45" ht="36" customHeight="1" x14ac:dyDescent="0.2">
      <c r="A38" s="75">
        <v>5</v>
      </c>
      <c r="B38" s="75" t="b">
        <f t="shared" si="18"/>
        <v>0</v>
      </c>
      <c r="C38" s="75" t="b">
        <f t="shared" si="18"/>
        <v>0</v>
      </c>
      <c r="D38" s="75" t="b">
        <f t="shared" si="18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12"/>
        <v>#NAME?</v>
      </c>
      <c r="AB38" s="81" t="e">
        <f t="shared" si="12"/>
        <v>#NAME?</v>
      </c>
      <c r="AC38" s="79" t="e">
        <f>VLOOKUP($E38,選手登録!$O$8:$AD$57,14,0)</f>
        <v>#N/A</v>
      </c>
      <c r="AD38" s="80" t="e">
        <f t="shared" si="13"/>
        <v>#NAME?</v>
      </c>
      <c r="AE38" s="81" t="e">
        <f t="shared" si="13"/>
        <v>#NAME?</v>
      </c>
      <c r="AF38" s="79" t="e">
        <f>VLOOKUP($E38,選手登録!$O$8:$AD$57,15,0)</f>
        <v>#N/A</v>
      </c>
      <c r="AG38" s="80" t="e">
        <f t="shared" si="14"/>
        <v>#NAME?</v>
      </c>
      <c r="AH38" s="81" t="e">
        <f t="shared" si="14"/>
        <v>#NAME?</v>
      </c>
      <c r="AI38" s="79" t="e">
        <f>VLOOKUP($E38,選手登録!$O$8:$AD$57,16,0)</f>
        <v>#N/A</v>
      </c>
      <c r="AJ38" s="80" t="e">
        <f t="shared" si="15"/>
        <v>#NAME?</v>
      </c>
      <c r="AK38" s="81" t="e">
        <f t="shared" si="15"/>
        <v>#NAME?</v>
      </c>
      <c r="AQ38" s="1">
        <f t="shared" si="19"/>
        <v>5</v>
      </c>
      <c r="AR38" s="1">
        <f t="shared" si="16"/>
        <v>0</v>
      </c>
      <c r="AS38" s="1" t="e">
        <f t="shared" si="17"/>
        <v>#NAME?</v>
      </c>
    </row>
    <row r="39" spans="1:45" ht="36" customHeight="1" x14ac:dyDescent="0.2">
      <c r="A39" s="75">
        <v>6</v>
      </c>
      <c r="B39" s="75" t="b">
        <f t="shared" si="18"/>
        <v>0</v>
      </c>
      <c r="C39" s="75" t="b">
        <f t="shared" si="18"/>
        <v>0</v>
      </c>
      <c r="D39" s="75" t="b">
        <f t="shared" si="18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12"/>
        <v>#NAME?</v>
      </c>
      <c r="AB39" s="81" t="e">
        <f t="shared" si="12"/>
        <v>#NAME?</v>
      </c>
      <c r="AC39" s="79" t="e">
        <f>VLOOKUP($E39,選手登録!$O$8:$AD$57,14,0)</f>
        <v>#N/A</v>
      </c>
      <c r="AD39" s="80" t="e">
        <f t="shared" si="13"/>
        <v>#NAME?</v>
      </c>
      <c r="AE39" s="81" t="e">
        <f t="shared" si="13"/>
        <v>#NAME?</v>
      </c>
      <c r="AF39" s="79" t="e">
        <f>VLOOKUP($E39,選手登録!$O$8:$AD$57,15,0)</f>
        <v>#N/A</v>
      </c>
      <c r="AG39" s="80" t="e">
        <f t="shared" si="14"/>
        <v>#NAME?</v>
      </c>
      <c r="AH39" s="81" t="e">
        <f t="shared" si="14"/>
        <v>#NAME?</v>
      </c>
      <c r="AI39" s="79" t="e">
        <f>VLOOKUP($E39,選手登録!$O$8:$AD$57,16,0)</f>
        <v>#N/A</v>
      </c>
      <c r="AJ39" s="80" t="e">
        <f t="shared" si="15"/>
        <v>#NAME?</v>
      </c>
      <c r="AK39" s="81" t="e">
        <f t="shared" si="15"/>
        <v>#NAME?</v>
      </c>
      <c r="AQ39" s="1">
        <f t="shared" si="19"/>
        <v>6</v>
      </c>
      <c r="AR39" s="1">
        <f t="shared" si="16"/>
        <v>0</v>
      </c>
      <c r="AS39" s="1" t="e">
        <f t="shared" si="17"/>
        <v>#NAME?</v>
      </c>
    </row>
    <row r="40" spans="1:45" ht="36" customHeight="1" x14ac:dyDescent="0.2">
      <c r="A40" s="75">
        <v>7</v>
      </c>
      <c r="B40" s="75" t="b">
        <f t="shared" si="18"/>
        <v>0</v>
      </c>
      <c r="C40" s="75" t="b">
        <f t="shared" si="18"/>
        <v>0</v>
      </c>
      <c r="D40" s="75" t="b">
        <f t="shared" si="18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12"/>
        <v>#NAME?</v>
      </c>
      <c r="AB40" s="81" t="e">
        <f t="shared" si="12"/>
        <v>#NAME?</v>
      </c>
      <c r="AC40" s="79" t="e">
        <f>VLOOKUP($E40,選手登録!$O$8:$AD$57,14,0)</f>
        <v>#N/A</v>
      </c>
      <c r="AD40" s="80" t="e">
        <f t="shared" si="13"/>
        <v>#NAME?</v>
      </c>
      <c r="AE40" s="81" t="e">
        <f t="shared" si="13"/>
        <v>#NAME?</v>
      </c>
      <c r="AF40" s="79" t="e">
        <f>VLOOKUP($E40,選手登録!$O$8:$AD$57,15,0)</f>
        <v>#N/A</v>
      </c>
      <c r="AG40" s="80" t="e">
        <f t="shared" si="14"/>
        <v>#NAME?</v>
      </c>
      <c r="AH40" s="81" t="e">
        <f t="shared" si="14"/>
        <v>#NAME?</v>
      </c>
      <c r="AI40" s="79" t="e">
        <f>VLOOKUP($E40,選手登録!$O$8:$AD$57,16,0)</f>
        <v>#N/A</v>
      </c>
      <c r="AJ40" s="80" t="e">
        <f t="shared" si="15"/>
        <v>#NAME?</v>
      </c>
      <c r="AK40" s="81" t="e">
        <f t="shared" si="15"/>
        <v>#NAME?</v>
      </c>
      <c r="AQ40" s="1">
        <f t="shared" si="19"/>
        <v>7</v>
      </c>
      <c r="AR40" s="1">
        <f t="shared" si="16"/>
        <v>0</v>
      </c>
      <c r="AS40" s="1" t="e">
        <f t="shared" si="17"/>
        <v>#NAME?</v>
      </c>
    </row>
    <row r="41" spans="1:45" ht="36" customHeight="1" x14ac:dyDescent="0.2">
      <c r="A41" s="75">
        <v>8</v>
      </c>
      <c r="B41" s="75" t="b">
        <f t="shared" si="18"/>
        <v>0</v>
      </c>
      <c r="C41" s="75" t="b">
        <f t="shared" si="18"/>
        <v>0</v>
      </c>
      <c r="D41" s="75" t="b">
        <f t="shared" si="18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12"/>
        <v>#NAME?</v>
      </c>
      <c r="AB41" s="81" t="e">
        <f t="shared" si="12"/>
        <v>#NAME?</v>
      </c>
      <c r="AC41" s="79" t="e">
        <f>VLOOKUP($E41,選手登録!$O$8:$AD$57,14,0)</f>
        <v>#N/A</v>
      </c>
      <c r="AD41" s="80" t="e">
        <f t="shared" si="13"/>
        <v>#NAME?</v>
      </c>
      <c r="AE41" s="81" t="e">
        <f t="shared" si="13"/>
        <v>#NAME?</v>
      </c>
      <c r="AF41" s="79" t="e">
        <f>VLOOKUP($E41,選手登録!$O$8:$AD$57,15,0)</f>
        <v>#N/A</v>
      </c>
      <c r="AG41" s="80" t="e">
        <f t="shared" si="14"/>
        <v>#NAME?</v>
      </c>
      <c r="AH41" s="81" t="e">
        <f t="shared" si="14"/>
        <v>#NAME?</v>
      </c>
      <c r="AI41" s="79" t="e">
        <f>VLOOKUP($E41,選手登録!$O$8:$AD$57,16,0)</f>
        <v>#N/A</v>
      </c>
      <c r="AJ41" s="80" t="e">
        <f t="shared" si="15"/>
        <v>#NAME?</v>
      </c>
      <c r="AK41" s="81" t="e">
        <f t="shared" si="15"/>
        <v>#NAME?</v>
      </c>
      <c r="AQ41" s="1">
        <f t="shared" si="19"/>
        <v>8</v>
      </c>
      <c r="AR41" s="1">
        <f t="shared" si="16"/>
        <v>0</v>
      </c>
      <c r="AS41" s="1" t="e">
        <f t="shared" si="17"/>
        <v>#NAME?</v>
      </c>
    </row>
    <row r="42" spans="1:45" ht="36" customHeight="1" x14ac:dyDescent="0.2">
      <c r="A42" s="75">
        <v>9</v>
      </c>
      <c r="B42" s="75" t="b">
        <f t="shared" si="18"/>
        <v>0</v>
      </c>
      <c r="C42" s="75" t="b">
        <f t="shared" si="18"/>
        <v>0</v>
      </c>
      <c r="D42" s="75" t="b">
        <f t="shared" si="18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12"/>
        <v>#NAME?</v>
      </c>
      <c r="AB42" s="81" t="e">
        <f t="shared" si="12"/>
        <v>#NAME?</v>
      </c>
      <c r="AC42" s="79" t="e">
        <f>VLOOKUP($E42,選手登録!$O$8:$AD$57,14,0)</f>
        <v>#N/A</v>
      </c>
      <c r="AD42" s="80" t="e">
        <f t="shared" si="13"/>
        <v>#NAME?</v>
      </c>
      <c r="AE42" s="81" t="e">
        <f t="shared" si="13"/>
        <v>#NAME?</v>
      </c>
      <c r="AF42" s="79" t="e">
        <f>VLOOKUP($E42,選手登録!$O$8:$AD$57,15,0)</f>
        <v>#N/A</v>
      </c>
      <c r="AG42" s="80" t="e">
        <f t="shared" si="14"/>
        <v>#NAME?</v>
      </c>
      <c r="AH42" s="81" t="e">
        <f t="shared" si="14"/>
        <v>#NAME?</v>
      </c>
      <c r="AI42" s="79" t="e">
        <f>VLOOKUP($E42,選手登録!$O$8:$AD$57,16,0)</f>
        <v>#N/A</v>
      </c>
      <c r="AJ42" s="80" t="e">
        <f t="shared" si="15"/>
        <v>#NAME?</v>
      </c>
      <c r="AK42" s="81" t="e">
        <f t="shared" si="15"/>
        <v>#NAME?</v>
      </c>
      <c r="AQ42" s="1">
        <f t="shared" si="19"/>
        <v>9</v>
      </c>
      <c r="AR42" s="1">
        <f t="shared" si="16"/>
        <v>0</v>
      </c>
      <c r="AS42" s="1" t="e">
        <f t="shared" si="17"/>
        <v>#NAME?</v>
      </c>
    </row>
    <row r="43" spans="1:45" ht="36" customHeight="1" x14ac:dyDescent="0.2">
      <c r="A43" s="75">
        <v>10</v>
      </c>
      <c r="B43" s="75" t="b">
        <f t="shared" si="18"/>
        <v>0</v>
      </c>
      <c r="C43" s="75" t="b">
        <f t="shared" si="18"/>
        <v>0</v>
      </c>
      <c r="D43" s="75" t="b">
        <f t="shared" si="18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12"/>
        <v>#NAME?</v>
      </c>
      <c r="AB43" s="81" t="e">
        <f t="shared" si="12"/>
        <v>#NAME?</v>
      </c>
      <c r="AC43" s="79" t="e">
        <f>VLOOKUP($E43,選手登録!$O$8:$AD$57,14,0)</f>
        <v>#N/A</v>
      </c>
      <c r="AD43" s="80" t="e">
        <f t="shared" si="13"/>
        <v>#NAME?</v>
      </c>
      <c r="AE43" s="81" t="e">
        <f t="shared" si="13"/>
        <v>#NAME?</v>
      </c>
      <c r="AF43" s="79" t="e">
        <f>VLOOKUP($E43,選手登録!$O$8:$AD$57,15,0)</f>
        <v>#N/A</v>
      </c>
      <c r="AG43" s="80" t="e">
        <f t="shared" si="14"/>
        <v>#NAME?</v>
      </c>
      <c r="AH43" s="81" t="e">
        <f t="shared" si="14"/>
        <v>#NAME?</v>
      </c>
      <c r="AI43" s="79" t="e">
        <f>VLOOKUP($E43,選手登録!$O$8:$AD$57,16,0)</f>
        <v>#N/A</v>
      </c>
      <c r="AJ43" s="80" t="e">
        <f t="shared" si="15"/>
        <v>#NAME?</v>
      </c>
      <c r="AK43" s="81" t="e">
        <f t="shared" si="15"/>
        <v>#NAME?</v>
      </c>
      <c r="AQ43" s="1">
        <f t="shared" si="19"/>
        <v>10</v>
      </c>
      <c r="AR43" s="1">
        <f t="shared" si="16"/>
        <v>0</v>
      </c>
      <c r="AS43" s="1" t="e">
        <f t="shared" si="17"/>
        <v>#NAME?</v>
      </c>
    </row>
    <row r="44" spans="1:45" ht="36" customHeight="1" x14ac:dyDescent="0.2">
      <c r="A44" s="75">
        <v>11</v>
      </c>
      <c r="B44" s="75" t="b">
        <f t="shared" si="18"/>
        <v>0</v>
      </c>
      <c r="C44" s="75" t="b">
        <f t="shared" si="18"/>
        <v>0</v>
      </c>
      <c r="D44" s="75" t="b">
        <f t="shared" si="18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12"/>
        <v>#NAME?</v>
      </c>
      <c r="AB44" s="81" t="e">
        <f t="shared" si="12"/>
        <v>#NAME?</v>
      </c>
      <c r="AC44" s="79" t="e">
        <f>VLOOKUP($E44,選手登録!$O$8:$AD$57,14,0)</f>
        <v>#N/A</v>
      </c>
      <c r="AD44" s="80" t="e">
        <f t="shared" si="13"/>
        <v>#NAME?</v>
      </c>
      <c r="AE44" s="81" t="e">
        <f t="shared" si="13"/>
        <v>#NAME?</v>
      </c>
      <c r="AF44" s="79" t="e">
        <f>VLOOKUP($E44,選手登録!$O$8:$AD$57,15,0)</f>
        <v>#N/A</v>
      </c>
      <c r="AG44" s="80" t="e">
        <f t="shared" si="14"/>
        <v>#NAME?</v>
      </c>
      <c r="AH44" s="81" t="e">
        <f t="shared" si="14"/>
        <v>#NAME?</v>
      </c>
      <c r="AI44" s="79" t="e">
        <f>VLOOKUP($E44,選手登録!$O$8:$AD$57,16,0)</f>
        <v>#N/A</v>
      </c>
      <c r="AJ44" s="80" t="e">
        <f t="shared" si="15"/>
        <v>#NAME?</v>
      </c>
      <c r="AK44" s="81" t="e">
        <f t="shared" si="15"/>
        <v>#NAME?</v>
      </c>
      <c r="AQ44" s="1">
        <f t="shared" si="19"/>
        <v>11</v>
      </c>
      <c r="AR44" s="1">
        <f t="shared" si="16"/>
        <v>0</v>
      </c>
      <c r="AS44" s="1" t="e">
        <f t="shared" si="17"/>
        <v>#NAME?</v>
      </c>
    </row>
    <row r="45" spans="1:45" ht="36" customHeight="1" x14ac:dyDescent="0.2">
      <c r="A45" s="75">
        <v>12</v>
      </c>
      <c r="B45" s="75" t="b">
        <f t="shared" si="18"/>
        <v>0</v>
      </c>
      <c r="C45" s="75" t="b">
        <f t="shared" si="18"/>
        <v>0</v>
      </c>
      <c r="D45" s="75" t="b">
        <f t="shared" si="18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12"/>
        <v>#NAME?</v>
      </c>
      <c r="AB45" s="81" t="e">
        <f t="shared" si="12"/>
        <v>#NAME?</v>
      </c>
      <c r="AC45" s="79" t="e">
        <f>VLOOKUP($E45,選手登録!$O$8:$AD$57,14,0)</f>
        <v>#N/A</v>
      </c>
      <c r="AD45" s="80" t="e">
        <f t="shared" si="13"/>
        <v>#NAME?</v>
      </c>
      <c r="AE45" s="81" t="e">
        <f t="shared" si="13"/>
        <v>#NAME?</v>
      </c>
      <c r="AF45" s="79" t="e">
        <f>VLOOKUP($E45,選手登録!$O$8:$AD$57,15,0)</f>
        <v>#N/A</v>
      </c>
      <c r="AG45" s="80" t="e">
        <f t="shared" si="14"/>
        <v>#NAME?</v>
      </c>
      <c r="AH45" s="81" t="e">
        <f t="shared" si="14"/>
        <v>#NAME?</v>
      </c>
      <c r="AI45" s="79" t="e">
        <f>VLOOKUP($E45,選手登録!$O$8:$AD$57,16,0)</f>
        <v>#N/A</v>
      </c>
      <c r="AJ45" s="80" t="e">
        <f t="shared" si="15"/>
        <v>#NAME?</v>
      </c>
      <c r="AK45" s="81" t="e">
        <f t="shared" si="15"/>
        <v>#NAME?</v>
      </c>
      <c r="AQ45" s="1">
        <f t="shared" si="19"/>
        <v>12</v>
      </c>
      <c r="AR45" s="1">
        <f t="shared" si="16"/>
        <v>0</v>
      </c>
      <c r="AS45" s="1" t="e">
        <f t="shared" si="17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花園高等学校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令和６年度 全国高等学校総合体育大会 柔道競技（個人試合）京都府予選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7</v>
      </c>
      <c r="C56" s="58" t="str">
        <f>MID(選手登録!$A$3,3,1)</f>
        <v>3</v>
      </c>
      <c r="D56" s="98" t="str">
        <f>選手登録!$B$3</f>
        <v>花園高等学校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（花園）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165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20">VLOOKUP($E60,データ,13,0)</f>
        <v>#NAME?</v>
      </c>
      <c r="AB60" s="81" t="e">
        <f t="shared" si="20"/>
        <v>#NAME?</v>
      </c>
      <c r="AC60" s="79" t="e">
        <f>VLOOKUP($E60,選手登録!$O$8:$AD$57,14,0)</f>
        <v>#N/A</v>
      </c>
      <c r="AD60" s="80" t="e">
        <f t="shared" ref="AD60:AE71" si="21">VLOOKUP($E60,データ,13,0)</f>
        <v>#NAME?</v>
      </c>
      <c r="AE60" s="81" t="e">
        <f t="shared" si="21"/>
        <v>#NAME?</v>
      </c>
      <c r="AF60" s="79" t="e">
        <f>VLOOKUP($E60,選手登録!$O$8:$AD$57,15,0)</f>
        <v>#N/A</v>
      </c>
      <c r="AG60" s="80" t="e">
        <f t="shared" ref="AG60:AH71" si="22">VLOOKUP($E60,データ,13,0)</f>
        <v>#NAME?</v>
      </c>
      <c r="AH60" s="81" t="e">
        <f t="shared" si="22"/>
        <v>#NAME?</v>
      </c>
      <c r="AI60" s="79" t="e">
        <f>VLOOKUP($E60,選手登録!$O$8:$AD$57,16,0)</f>
        <v>#N/A</v>
      </c>
      <c r="AJ60" s="80" t="e">
        <f t="shared" ref="AJ60:AK71" si="23">VLOOKUP($E60,データ,13,0)</f>
        <v>#NAME?</v>
      </c>
      <c r="AK60" s="81" t="e">
        <f t="shared" si="23"/>
        <v>#NAME?</v>
      </c>
      <c r="AQ60" s="1">
        <f>A60</f>
        <v>1</v>
      </c>
      <c r="AR60" s="1">
        <f t="shared" ref="AR60:AR71" si="24">$N$6</f>
        <v>0</v>
      </c>
      <c r="AS60" s="1" t="e">
        <f t="shared" ref="AS60:AS71" si="25">VLOOKUP(E60,データ,3,0)</f>
        <v>#NAME?</v>
      </c>
    </row>
    <row r="61" spans="1:45" ht="36" customHeight="1" x14ac:dyDescent="0.2">
      <c r="A61" s="75">
        <v>2</v>
      </c>
      <c r="B61" s="75" t="b">
        <f t="shared" ref="B61:D71" si="26">IF($AI$5=1,1,IF($AI$5=2,11,IF($AI$5=3,21)))</f>
        <v>0</v>
      </c>
      <c r="C61" s="75" t="b">
        <f t="shared" si="26"/>
        <v>0</v>
      </c>
      <c r="D61" s="75" t="b">
        <f t="shared" si="26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20"/>
        <v>#NAME?</v>
      </c>
      <c r="AB61" s="81" t="e">
        <f t="shared" si="20"/>
        <v>#NAME?</v>
      </c>
      <c r="AC61" s="79" t="e">
        <f>VLOOKUP($E61,選手登録!$O$8:$AD$57,14,0)</f>
        <v>#N/A</v>
      </c>
      <c r="AD61" s="80" t="e">
        <f t="shared" si="21"/>
        <v>#NAME?</v>
      </c>
      <c r="AE61" s="81" t="e">
        <f t="shared" si="21"/>
        <v>#NAME?</v>
      </c>
      <c r="AF61" s="79" t="e">
        <f>VLOOKUP($E61,選手登録!$O$8:$AD$57,15,0)</f>
        <v>#N/A</v>
      </c>
      <c r="AG61" s="80" t="e">
        <f t="shared" si="22"/>
        <v>#NAME?</v>
      </c>
      <c r="AH61" s="81" t="e">
        <f t="shared" si="22"/>
        <v>#NAME?</v>
      </c>
      <c r="AI61" s="79" t="e">
        <f>VLOOKUP($E61,選手登録!$O$8:$AD$57,16,0)</f>
        <v>#N/A</v>
      </c>
      <c r="AJ61" s="80" t="e">
        <f t="shared" si="23"/>
        <v>#NAME?</v>
      </c>
      <c r="AK61" s="81" t="e">
        <f t="shared" si="23"/>
        <v>#NAME?</v>
      </c>
      <c r="AQ61" s="1">
        <f t="shared" ref="AQ61:AQ71" si="27">A61</f>
        <v>2</v>
      </c>
      <c r="AR61" s="1">
        <f t="shared" si="24"/>
        <v>0</v>
      </c>
      <c r="AS61" s="1" t="e">
        <f t="shared" si="25"/>
        <v>#NAME?</v>
      </c>
    </row>
    <row r="62" spans="1:45" ht="36" customHeight="1" x14ac:dyDescent="0.2">
      <c r="A62" s="75">
        <v>3</v>
      </c>
      <c r="B62" s="75" t="b">
        <f t="shared" si="26"/>
        <v>0</v>
      </c>
      <c r="C62" s="75" t="b">
        <f t="shared" si="26"/>
        <v>0</v>
      </c>
      <c r="D62" s="75" t="b">
        <f t="shared" si="26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20"/>
        <v>#NAME?</v>
      </c>
      <c r="AB62" s="81" t="e">
        <f t="shared" si="20"/>
        <v>#NAME?</v>
      </c>
      <c r="AC62" s="79" t="e">
        <f>VLOOKUP($E62,選手登録!$O$8:$AD$57,14,0)</f>
        <v>#N/A</v>
      </c>
      <c r="AD62" s="80" t="e">
        <f t="shared" si="21"/>
        <v>#NAME?</v>
      </c>
      <c r="AE62" s="81" t="e">
        <f t="shared" si="21"/>
        <v>#NAME?</v>
      </c>
      <c r="AF62" s="79" t="e">
        <f>VLOOKUP($E62,選手登録!$O$8:$AD$57,15,0)</f>
        <v>#N/A</v>
      </c>
      <c r="AG62" s="80" t="e">
        <f t="shared" si="22"/>
        <v>#NAME?</v>
      </c>
      <c r="AH62" s="81" t="e">
        <f t="shared" si="22"/>
        <v>#NAME?</v>
      </c>
      <c r="AI62" s="79" t="e">
        <f>VLOOKUP($E62,選手登録!$O$8:$AD$57,16,0)</f>
        <v>#N/A</v>
      </c>
      <c r="AJ62" s="80" t="e">
        <f t="shared" si="23"/>
        <v>#NAME?</v>
      </c>
      <c r="AK62" s="81" t="e">
        <f t="shared" si="23"/>
        <v>#NAME?</v>
      </c>
      <c r="AQ62" s="1">
        <f t="shared" si="27"/>
        <v>3</v>
      </c>
      <c r="AR62" s="1">
        <f t="shared" si="24"/>
        <v>0</v>
      </c>
      <c r="AS62" s="1" t="e">
        <f t="shared" si="25"/>
        <v>#NAME?</v>
      </c>
    </row>
    <row r="63" spans="1:45" ht="36" customHeight="1" x14ac:dyDescent="0.2">
      <c r="A63" s="75">
        <v>4</v>
      </c>
      <c r="B63" s="75" t="b">
        <f t="shared" si="26"/>
        <v>0</v>
      </c>
      <c r="C63" s="75" t="b">
        <f t="shared" si="26"/>
        <v>0</v>
      </c>
      <c r="D63" s="75" t="b">
        <f t="shared" si="26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20"/>
        <v>#NAME?</v>
      </c>
      <c r="AB63" s="81" t="e">
        <f t="shared" si="20"/>
        <v>#NAME?</v>
      </c>
      <c r="AC63" s="79" t="e">
        <f>VLOOKUP($E63,選手登録!$O$8:$AD$57,14,0)</f>
        <v>#N/A</v>
      </c>
      <c r="AD63" s="80" t="e">
        <f t="shared" si="21"/>
        <v>#NAME?</v>
      </c>
      <c r="AE63" s="81" t="e">
        <f t="shared" si="21"/>
        <v>#NAME?</v>
      </c>
      <c r="AF63" s="79" t="e">
        <f>VLOOKUP($E63,選手登録!$O$8:$AD$57,15,0)</f>
        <v>#N/A</v>
      </c>
      <c r="AG63" s="80" t="e">
        <f t="shared" si="22"/>
        <v>#NAME?</v>
      </c>
      <c r="AH63" s="81" t="e">
        <f t="shared" si="22"/>
        <v>#NAME?</v>
      </c>
      <c r="AI63" s="79" t="e">
        <f>VLOOKUP($E63,選手登録!$O$8:$AD$57,16,0)</f>
        <v>#N/A</v>
      </c>
      <c r="AJ63" s="80" t="e">
        <f t="shared" si="23"/>
        <v>#NAME?</v>
      </c>
      <c r="AK63" s="81" t="e">
        <f t="shared" si="23"/>
        <v>#NAME?</v>
      </c>
      <c r="AQ63" s="1">
        <f t="shared" si="27"/>
        <v>4</v>
      </c>
      <c r="AR63" s="1">
        <f t="shared" si="24"/>
        <v>0</v>
      </c>
      <c r="AS63" s="1" t="e">
        <f t="shared" si="25"/>
        <v>#NAME?</v>
      </c>
    </row>
    <row r="64" spans="1:45" ht="36" customHeight="1" x14ac:dyDescent="0.2">
      <c r="A64" s="75">
        <v>5</v>
      </c>
      <c r="B64" s="75" t="b">
        <f t="shared" si="26"/>
        <v>0</v>
      </c>
      <c r="C64" s="75" t="b">
        <f t="shared" si="26"/>
        <v>0</v>
      </c>
      <c r="D64" s="75" t="b">
        <f t="shared" si="26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20"/>
        <v>#NAME?</v>
      </c>
      <c r="AB64" s="81" t="e">
        <f t="shared" si="20"/>
        <v>#NAME?</v>
      </c>
      <c r="AC64" s="79" t="e">
        <f>VLOOKUP($E64,選手登録!$O$8:$AD$57,14,0)</f>
        <v>#N/A</v>
      </c>
      <c r="AD64" s="80" t="e">
        <f t="shared" si="21"/>
        <v>#NAME?</v>
      </c>
      <c r="AE64" s="81" t="e">
        <f t="shared" si="21"/>
        <v>#NAME?</v>
      </c>
      <c r="AF64" s="79" t="e">
        <f>VLOOKUP($E64,選手登録!$O$8:$AD$57,15,0)</f>
        <v>#N/A</v>
      </c>
      <c r="AG64" s="80" t="e">
        <f t="shared" si="22"/>
        <v>#NAME?</v>
      </c>
      <c r="AH64" s="81" t="e">
        <f t="shared" si="22"/>
        <v>#NAME?</v>
      </c>
      <c r="AI64" s="79" t="e">
        <f>VLOOKUP($E64,選手登録!$O$8:$AD$57,16,0)</f>
        <v>#N/A</v>
      </c>
      <c r="AJ64" s="80" t="e">
        <f t="shared" si="23"/>
        <v>#NAME?</v>
      </c>
      <c r="AK64" s="81" t="e">
        <f t="shared" si="23"/>
        <v>#NAME?</v>
      </c>
      <c r="AQ64" s="1">
        <f t="shared" si="27"/>
        <v>5</v>
      </c>
      <c r="AR64" s="1">
        <f t="shared" si="24"/>
        <v>0</v>
      </c>
      <c r="AS64" s="1" t="e">
        <f t="shared" si="25"/>
        <v>#NAME?</v>
      </c>
    </row>
    <row r="65" spans="1:45" ht="36" customHeight="1" x14ac:dyDescent="0.2">
      <c r="A65" s="75">
        <v>6</v>
      </c>
      <c r="B65" s="75" t="b">
        <f t="shared" si="26"/>
        <v>0</v>
      </c>
      <c r="C65" s="75" t="b">
        <f t="shared" si="26"/>
        <v>0</v>
      </c>
      <c r="D65" s="75" t="b">
        <f t="shared" si="26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20"/>
        <v>#NAME?</v>
      </c>
      <c r="AB65" s="81" t="e">
        <f t="shared" si="20"/>
        <v>#NAME?</v>
      </c>
      <c r="AC65" s="79" t="e">
        <f>VLOOKUP($E65,選手登録!$O$8:$AD$57,14,0)</f>
        <v>#N/A</v>
      </c>
      <c r="AD65" s="80" t="e">
        <f t="shared" si="21"/>
        <v>#NAME?</v>
      </c>
      <c r="AE65" s="81" t="e">
        <f t="shared" si="21"/>
        <v>#NAME?</v>
      </c>
      <c r="AF65" s="79" t="e">
        <f>VLOOKUP($E65,選手登録!$O$8:$AD$57,15,0)</f>
        <v>#N/A</v>
      </c>
      <c r="AG65" s="80" t="e">
        <f t="shared" si="22"/>
        <v>#NAME?</v>
      </c>
      <c r="AH65" s="81" t="e">
        <f t="shared" si="22"/>
        <v>#NAME?</v>
      </c>
      <c r="AI65" s="79" t="e">
        <f>VLOOKUP($E65,選手登録!$O$8:$AD$57,16,0)</f>
        <v>#N/A</v>
      </c>
      <c r="AJ65" s="80" t="e">
        <f t="shared" si="23"/>
        <v>#NAME?</v>
      </c>
      <c r="AK65" s="81" t="e">
        <f t="shared" si="23"/>
        <v>#NAME?</v>
      </c>
      <c r="AQ65" s="1">
        <f t="shared" si="27"/>
        <v>6</v>
      </c>
      <c r="AR65" s="1">
        <f t="shared" si="24"/>
        <v>0</v>
      </c>
      <c r="AS65" s="1" t="e">
        <f t="shared" si="25"/>
        <v>#NAME?</v>
      </c>
    </row>
    <row r="66" spans="1:45" ht="36" customHeight="1" x14ac:dyDescent="0.2">
      <c r="A66" s="75">
        <v>7</v>
      </c>
      <c r="B66" s="75" t="b">
        <f t="shared" si="26"/>
        <v>0</v>
      </c>
      <c r="C66" s="75" t="b">
        <f t="shared" si="26"/>
        <v>0</v>
      </c>
      <c r="D66" s="75" t="b">
        <f t="shared" si="26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20"/>
        <v>#NAME?</v>
      </c>
      <c r="AB66" s="81" t="e">
        <f t="shared" si="20"/>
        <v>#NAME?</v>
      </c>
      <c r="AC66" s="79" t="e">
        <f>VLOOKUP($E66,選手登録!$O$8:$AD$57,14,0)</f>
        <v>#N/A</v>
      </c>
      <c r="AD66" s="80" t="e">
        <f t="shared" si="21"/>
        <v>#NAME?</v>
      </c>
      <c r="AE66" s="81" t="e">
        <f t="shared" si="21"/>
        <v>#NAME?</v>
      </c>
      <c r="AF66" s="79" t="e">
        <f>VLOOKUP($E66,選手登録!$O$8:$AD$57,15,0)</f>
        <v>#N/A</v>
      </c>
      <c r="AG66" s="80" t="e">
        <f t="shared" si="22"/>
        <v>#NAME?</v>
      </c>
      <c r="AH66" s="81" t="e">
        <f t="shared" si="22"/>
        <v>#NAME?</v>
      </c>
      <c r="AI66" s="79" t="e">
        <f>VLOOKUP($E66,選手登録!$O$8:$AD$57,16,0)</f>
        <v>#N/A</v>
      </c>
      <c r="AJ66" s="80" t="e">
        <f t="shared" si="23"/>
        <v>#NAME?</v>
      </c>
      <c r="AK66" s="81" t="e">
        <f t="shared" si="23"/>
        <v>#NAME?</v>
      </c>
      <c r="AQ66" s="1">
        <f t="shared" si="27"/>
        <v>7</v>
      </c>
      <c r="AR66" s="1">
        <f t="shared" si="24"/>
        <v>0</v>
      </c>
      <c r="AS66" s="1" t="e">
        <f t="shared" si="25"/>
        <v>#NAME?</v>
      </c>
    </row>
    <row r="67" spans="1:45" ht="36" customHeight="1" x14ac:dyDescent="0.2">
      <c r="A67" s="75">
        <v>8</v>
      </c>
      <c r="B67" s="75" t="b">
        <f t="shared" si="26"/>
        <v>0</v>
      </c>
      <c r="C67" s="75" t="b">
        <f t="shared" si="26"/>
        <v>0</v>
      </c>
      <c r="D67" s="75" t="b">
        <f t="shared" si="26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20"/>
        <v>#NAME?</v>
      </c>
      <c r="AB67" s="81" t="e">
        <f t="shared" si="20"/>
        <v>#NAME?</v>
      </c>
      <c r="AC67" s="79" t="e">
        <f>VLOOKUP($E67,選手登録!$O$8:$AD$57,14,0)</f>
        <v>#N/A</v>
      </c>
      <c r="AD67" s="80" t="e">
        <f t="shared" si="21"/>
        <v>#NAME?</v>
      </c>
      <c r="AE67" s="81" t="e">
        <f t="shared" si="21"/>
        <v>#NAME?</v>
      </c>
      <c r="AF67" s="79" t="e">
        <f>VLOOKUP($E67,選手登録!$O$8:$AD$57,15,0)</f>
        <v>#N/A</v>
      </c>
      <c r="AG67" s="80" t="e">
        <f t="shared" si="22"/>
        <v>#NAME?</v>
      </c>
      <c r="AH67" s="81" t="e">
        <f t="shared" si="22"/>
        <v>#NAME?</v>
      </c>
      <c r="AI67" s="79" t="e">
        <f>VLOOKUP($E67,選手登録!$O$8:$AD$57,16,0)</f>
        <v>#N/A</v>
      </c>
      <c r="AJ67" s="80" t="e">
        <f t="shared" si="23"/>
        <v>#NAME?</v>
      </c>
      <c r="AK67" s="81" t="e">
        <f t="shared" si="23"/>
        <v>#NAME?</v>
      </c>
      <c r="AQ67" s="1">
        <f t="shared" si="27"/>
        <v>8</v>
      </c>
      <c r="AR67" s="1">
        <f t="shared" si="24"/>
        <v>0</v>
      </c>
      <c r="AS67" s="1" t="e">
        <f t="shared" si="25"/>
        <v>#NAME?</v>
      </c>
    </row>
    <row r="68" spans="1:45" ht="36" customHeight="1" x14ac:dyDescent="0.2">
      <c r="A68" s="75">
        <v>9</v>
      </c>
      <c r="B68" s="75" t="b">
        <f t="shared" si="26"/>
        <v>0</v>
      </c>
      <c r="C68" s="75" t="b">
        <f t="shared" si="26"/>
        <v>0</v>
      </c>
      <c r="D68" s="75" t="b">
        <f t="shared" si="26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20"/>
        <v>#NAME?</v>
      </c>
      <c r="AB68" s="81" t="e">
        <f t="shared" si="20"/>
        <v>#NAME?</v>
      </c>
      <c r="AC68" s="79" t="e">
        <f>VLOOKUP($E68,選手登録!$O$8:$AD$57,14,0)</f>
        <v>#N/A</v>
      </c>
      <c r="AD68" s="80" t="e">
        <f t="shared" si="21"/>
        <v>#NAME?</v>
      </c>
      <c r="AE68" s="81" t="e">
        <f t="shared" si="21"/>
        <v>#NAME?</v>
      </c>
      <c r="AF68" s="79" t="e">
        <f>VLOOKUP($E68,選手登録!$O$8:$AD$57,15,0)</f>
        <v>#N/A</v>
      </c>
      <c r="AG68" s="80" t="e">
        <f t="shared" si="22"/>
        <v>#NAME?</v>
      </c>
      <c r="AH68" s="81" t="e">
        <f t="shared" si="22"/>
        <v>#NAME?</v>
      </c>
      <c r="AI68" s="79" t="e">
        <f>VLOOKUP($E68,選手登録!$O$8:$AD$57,16,0)</f>
        <v>#N/A</v>
      </c>
      <c r="AJ68" s="80" t="e">
        <f t="shared" si="23"/>
        <v>#NAME?</v>
      </c>
      <c r="AK68" s="81" t="e">
        <f t="shared" si="23"/>
        <v>#NAME?</v>
      </c>
      <c r="AQ68" s="1">
        <f t="shared" si="27"/>
        <v>9</v>
      </c>
      <c r="AR68" s="1">
        <f t="shared" si="24"/>
        <v>0</v>
      </c>
      <c r="AS68" s="1" t="e">
        <f t="shared" si="25"/>
        <v>#NAME?</v>
      </c>
    </row>
    <row r="69" spans="1:45" ht="36" customHeight="1" x14ac:dyDescent="0.2">
      <c r="A69" s="75">
        <v>10</v>
      </c>
      <c r="B69" s="75" t="b">
        <f t="shared" si="26"/>
        <v>0</v>
      </c>
      <c r="C69" s="75" t="b">
        <f t="shared" si="26"/>
        <v>0</v>
      </c>
      <c r="D69" s="75" t="b">
        <f t="shared" si="26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20"/>
        <v>#NAME?</v>
      </c>
      <c r="AB69" s="81" t="e">
        <f t="shared" si="20"/>
        <v>#NAME?</v>
      </c>
      <c r="AC69" s="79" t="e">
        <f>VLOOKUP($E69,選手登録!$O$8:$AD$57,14,0)</f>
        <v>#N/A</v>
      </c>
      <c r="AD69" s="80" t="e">
        <f t="shared" si="21"/>
        <v>#NAME?</v>
      </c>
      <c r="AE69" s="81" t="e">
        <f t="shared" si="21"/>
        <v>#NAME?</v>
      </c>
      <c r="AF69" s="79" t="e">
        <f>VLOOKUP($E69,選手登録!$O$8:$AD$57,15,0)</f>
        <v>#N/A</v>
      </c>
      <c r="AG69" s="80" t="e">
        <f t="shared" si="22"/>
        <v>#NAME?</v>
      </c>
      <c r="AH69" s="81" t="e">
        <f t="shared" si="22"/>
        <v>#NAME?</v>
      </c>
      <c r="AI69" s="79" t="e">
        <f>VLOOKUP($E69,選手登録!$O$8:$AD$57,16,0)</f>
        <v>#N/A</v>
      </c>
      <c r="AJ69" s="80" t="e">
        <f t="shared" si="23"/>
        <v>#NAME?</v>
      </c>
      <c r="AK69" s="81" t="e">
        <f t="shared" si="23"/>
        <v>#NAME?</v>
      </c>
      <c r="AQ69" s="1">
        <f t="shared" si="27"/>
        <v>10</v>
      </c>
      <c r="AR69" s="1">
        <f t="shared" si="24"/>
        <v>0</v>
      </c>
      <c r="AS69" s="1" t="e">
        <f t="shared" si="25"/>
        <v>#NAME?</v>
      </c>
    </row>
    <row r="70" spans="1:45" ht="36" customHeight="1" x14ac:dyDescent="0.2">
      <c r="A70" s="75">
        <v>11</v>
      </c>
      <c r="B70" s="75" t="b">
        <f t="shared" si="26"/>
        <v>0</v>
      </c>
      <c r="C70" s="75" t="b">
        <f t="shared" si="26"/>
        <v>0</v>
      </c>
      <c r="D70" s="75" t="b">
        <f t="shared" si="26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20"/>
        <v>#NAME?</v>
      </c>
      <c r="AB70" s="81" t="e">
        <f t="shared" si="20"/>
        <v>#NAME?</v>
      </c>
      <c r="AC70" s="79" t="e">
        <f>VLOOKUP($E70,選手登録!$O$8:$AD$57,14,0)</f>
        <v>#N/A</v>
      </c>
      <c r="AD70" s="80" t="e">
        <f t="shared" si="21"/>
        <v>#NAME?</v>
      </c>
      <c r="AE70" s="81" t="e">
        <f t="shared" si="21"/>
        <v>#NAME?</v>
      </c>
      <c r="AF70" s="79" t="e">
        <f>VLOOKUP($E70,選手登録!$O$8:$AD$57,15,0)</f>
        <v>#N/A</v>
      </c>
      <c r="AG70" s="80" t="e">
        <f t="shared" si="22"/>
        <v>#NAME?</v>
      </c>
      <c r="AH70" s="81" t="e">
        <f t="shared" si="22"/>
        <v>#NAME?</v>
      </c>
      <c r="AI70" s="79" t="e">
        <f>VLOOKUP($E70,選手登録!$O$8:$AD$57,16,0)</f>
        <v>#N/A</v>
      </c>
      <c r="AJ70" s="80" t="e">
        <f t="shared" si="23"/>
        <v>#NAME?</v>
      </c>
      <c r="AK70" s="81" t="e">
        <f t="shared" si="23"/>
        <v>#NAME?</v>
      </c>
      <c r="AQ70" s="1">
        <f t="shared" si="27"/>
        <v>11</v>
      </c>
      <c r="AR70" s="1">
        <f t="shared" si="24"/>
        <v>0</v>
      </c>
      <c r="AS70" s="1" t="e">
        <f t="shared" si="25"/>
        <v>#NAME?</v>
      </c>
    </row>
    <row r="71" spans="1:45" ht="36" customHeight="1" x14ac:dyDescent="0.2">
      <c r="A71" s="75">
        <v>12</v>
      </c>
      <c r="B71" s="75" t="b">
        <f t="shared" si="26"/>
        <v>0</v>
      </c>
      <c r="C71" s="75" t="b">
        <f t="shared" si="26"/>
        <v>0</v>
      </c>
      <c r="D71" s="75" t="b">
        <f t="shared" si="26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20"/>
        <v>#NAME?</v>
      </c>
      <c r="AB71" s="81" t="e">
        <f t="shared" si="20"/>
        <v>#NAME?</v>
      </c>
      <c r="AC71" s="79" t="e">
        <f>VLOOKUP($E71,選手登録!$O$8:$AD$57,14,0)</f>
        <v>#N/A</v>
      </c>
      <c r="AD71" s="80" t="e">
        <f t="shared" si="21"/>
        <v>#NAME?</v>
      </c>
      <c r="AE71" s="81" t="e">
        <f t="shared" si="21"/>
        <v>#NAME?</v>
      </c>
      <c r="AF71" s="79" t="e">
        <f>VLOOKUP($E71,選手登録!$O$8:$AD$57,15,0)</f>
        <v>#N/A</v>
      </c>
      <c r="AG71" s="80" t="e">
        <f t="shared" si="22"/>
        <v>#NAME?</v>
      </c>
      <c r="AH71" s="81" t="e">
        <f t="shared" si="22"/>
        <v>#NAME?</v>
      </c>
      <c r="AI71" s="79" t="e">
        <f>VLOOKUP($E71,選手登録!$O$8:$AD$57,16,0)</f>
        <v>#N/A</v>
      </c>
      <c r="AJ71" s="80" t="e">
        <f t="shared" si="23"/>
        <v>#NAME?</v>
      </c>
      <c r="AK71" s="81" t="e">
        <f t="shared" si="23"/>
        <v>#NAME?</v>
      </c>
      <c r="AQ71" s="1">
        <f t="shared" si="27"/>
        <v>12</v>
      </c>
      <c r="AR71" s="1">
        <f t="shared" si="24"/>
        <v>0</v>
      </c>
      <c r="AS71" s="1" t="e">
        <f t="shared" si="25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花園高等学校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令和６年度 全国高等学校総合体育大会 柔道競技（個人試合）京都府予選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7</v>
      </c>
      <c r="C82" s="58" t="str">
        <f>MID(選手登録!$A$3,3,1)</f>
        <v>3</v>
      </c>
      <c r="D82" s="98" t="str">
        <f>選手登録!$B$3</f>
        <v>花園高等学校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（花園）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165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8">VLOOKUP($E86,データ,13,0)</f>
        <v>#NAME?</v>
      </c>
      <c r="AB86" s="81" t="e">
        <f t="shared" si="28"/>
        <v>#NAME?</v>
      </c>
      <c r="AC86" s="79" t="e">
        <f>VLOOKUP($E86,選手登録!$O$8:$AD$57,14,0)</f>
        <v>#N/A</v>
      </c>
      <c r="AD86" s="80" t="e">
        <f t="shared" ref="AD86:AE97" si="29">VLOOKUP($E86,データ,13,0)</f>
        <v>#NAME?</v>
      </c>
      <c r="AE86" s="81" t="e">
        <f t="shared" si="29"/>
        <v>#NAME?</v>
      </c>
      <c r="AF86" s="79" t="e">
        <f>VLOOKUP($E86,選手登録!$O$8:$AD$57,15,0)</f>
        <v>#N/A</v>
      </c>
      <c r="AG86" s="80" t="e">
        <f t="shared" ref="AG86:AH97" si="30">VLOOKUP($E86,データ,13,0)</f>
        <v>#NAME?</v>
      </c>
      <c r="AH86" s="81" t="e">
        <f t="shared" si="30"/>
        <v>#NAME?</v>
      </c>
      <c r="AI86" s="79" t="e">
        <f>VLOOKUP($E86,選手登録!$O$8:$AD$57,16,0)</f>
        <v>#N/A</v>
      </c>
      <c r="AJ86" s="80" t="e">
        <f t="shared" ref="AJ86:AK97" si="31">VLOOKUP($E86,データ,13,0)</f>
        <v>#NAME?</v>
      </c>
      <c r="AK86" s="81" t="e">
        <f t="shared" si="31"/>
        <v>#NAME?</v>
      </c>
      <c r="AQ86" s="1">
        <f>A86</f>
        <v>1</v>
      </c>
      <c r="AR86" s="1">
        <f t="shared" ref="AR86:AR97" si="32">$N$6</f>
        <v>0</v>
      </c>
      <c r="AS86" s="1" t="e">
        <f t="shared" ref="AS86:AS97" si="33">VLOOKUP(E86,データ,3,0)</f>
        <v>#NAME?</v>
      </c>
    </row>
    <row r="87" spans="1:45" ht="36" customHeight="1" x14ac:dyDescent="0.2">
      <c r="A87" s="75">
        <v>2</v>
      </c>
      <c r="B87" s="75" t="b">
        <f t="shared" ref="B87:D97" si="34">IF($AI$5=1,1,IF($AI$5=2,11,IF($AI$5=3,21)))</f>
        <v>0</v>
      </c>
      <c r="C87" s="75" t="b">
        <f t="shared" si="34"/>
        <v>0</v>
      </c>
      <c r="D87" s="75" t="b">
        <f t="shared" si="34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8"/>
        <v>#NAME?</v>
      </c>
      <c r="AB87" s="81" t="e">
        <f t="shared" si="28"/>
        <v>#NAME?</v>
      </c>
      <c r="AC87" s="79" t="e">
        <f>VLOOKUP($E87,選手登録!$O$8:$AD$57,14,0)</f>
        <v>#N/A</v>
      </c>
      <c r="AD87" s="80" t="e">
        <f t="shared" si="29"/>
        <v>#NAME?</v>
      </c>
      <c r="AE87" s="81" t="e">
        <f t="shared" si="29"/>
        <v>#NAME?</v>
      </c>
      <c r="AF87" s="79" t="e">
        <f>VLOOKUP($E87,選手登録!$O$8:$AD$57,15,0)</f>
        <v>#N/A</v>
      </c>
      <c r="AG87" s="80" t="e">
        <f t="shared" si="30"/>
        <v>#NAME?</v>
      </c>
      <c r="AH87" s="81" t="e">
        <f t="shared" si="30"/>
        <v>#NAME?</v>
      </c>
      <c r="AI87" s="79" t="e">
        <f>VLOOKUP($E87,選手登録!$O$8:$AD$57,16,0)</f>
        <v>#N/A</v>
      </c>
      <c r="AJ87" s="80" t="e">
        <f t="shared" si="31"/>
        <v>#NAME?</v>
      </c>
      <c r="AK87" s="81" t="e">
        <f t="shared" si="31"/>
        <v>#NAME?</v>
      </c>
      <c r="AQ87" s="1">
        <f t="shared" ref="AQ87:AQ97" si="35">A87</f>
        <v>2</v>
      </c>
      <c r="AR87" s="1">
        <f t="shared" si="32"/>
        <v>0</v>
      </c>
      <c r="AS87" s="1" t="e">
        <f t="shared" si="33"/>
        <v>#NAME?</v>
      </c>
    </row>
    <row r="88" spans="1:45" ht="36" customHeight="1" x14ac:dyDescent="0.2">
      <c r="A88" s="75">
        <v>3</v>
      </c>
      <c r="B88" s="75" t="b">
        <f t="shared" si="34"/>
        <v>0</v>
      </c>
      <c r="C88" s="75" t="b">
        <f t="shared" si="34"/>
        <v>0</v>
      </c>
      <c r="D88" s="75" t="b">
        <f t="shared" si="34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8"/>
        <v>#NAME?</v>
      </c>
      <c r="AB88" s="81" t="e">
        <f t="shared" si="28"/>
        <v>#NAME?</v>
      </c>
      <c r="AC88" s="79" t="e">
        <f>VLOOKUP($E88,選手登録!$O$8:$AD$57,14,0)</f>
        <v>#N/A</v>
      </c>
      <c r="AD88" s="80" t="e">
        <f t="shared" si="29"/>
        <v>#NAME?</v>
      </c>
      <c r="AE88" s="81" t="e">
        <f t="shared" si="29"/>
        <v>#NAME?</v>
      </c>
      <c r="AF88" s="79" t="e">
        <f>VLOOKUP($E88,選手登録!$O$8:$AD$57,15,0)</f>
        <v>#N/A</v>
      </c>
      <c r="AG88" s="80" t="e">
        <f t="shared" si="30"/>
        <v>#NAME?</v>
      </c>
      <c r="AH88" s="81" t="e">
        <f t="shared" si="30"/>
        <v>#NAME?</v>
      </c>
      <c r="AI88" s="79" t="e">
        <f>VLOOKUP($E88,選手登録!$O$8:$AD$57,16,0)</f>
        <v>#N/A</v>
      </c>
      <c r="AJ88" s="80" t="e">
        <f t="shared" si="31"/>
        <v>#NAME?</v>
      </c>
      <c r="AK88" s="81" t="e">
        <f t="shared" si="31"/>
        <v>#NAME?</v>
      </c>
      <c r="AQ88" s="1">
        <f t="shared" si="35"/>
        <v>3</v>
      </c>
      <c r="AR88" s="1">
        <f t="shared" si="32"/>
        <v>0</v>
      </c>
      <c r="AS88" s="1" t="e">
        <f t="shared" si="33"/>
        <v>#NAME?</v>
      </c>
    </row>
    <row r="89" spans="1:45" ht="36" customHeight="1" x14ac:dyDescent="0.2">
      <c r="A89" s="75">
        <v>4</v>
      </c>
      <c r="B89" s="75" t="b">
        <f t="shared" si="34"/>
        <v>0</v>
      </c>
      <c r="C89" s="75" t="b">
        <f t="shared" si="34"/>
        <v>0</v>
      </c>
      <c r="D89" s="75" t="b">
        <f t="shared" si="34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8"/>
        <v>#NAME?</v>
      </c>
      <c r="AB89" s="81" t="e">
        <f t="shared" si="28"/>
        <v>#NAME?</v>
      </c>
      <c r="AC89" s="79" t="e">
        <f>VLOOKUP($E89,選手登録!$O$8:$AD$57,14,0)</f>
        <v>#N/A</v>
      </c>
      <c r="AD89" s="80" t="e">
        <f t="shared" si="29"/>
        <v>#NAME?</v>
      </c>
      <c r="AE89" s="81" t="e">
        <f t="shared" si="29"/>
        <v>#NAME?</v>
      </c>
      <c r="AF89" s="79" t="e">
        <f>VLOOKUP($E89,選手登録!$O$8:$AD$57,15,0)</f>
        <v>#N/A</v>
      </c>
      <c r="AG89" s="80" t="e">
        <f t="shared" si="30"/>
        <v>#NAME?</v>
      </c>
      <c r="AH89" s="81" t="e">
        <f t="shared" si="30"/>
        <v>#NAME?</v>
      </c>
      <c r="AI89" s="79" t="e">
        <f>VLOOKUP($E89,選手登録!$O$8:$AD$57,16,0)</f>
        <v>#N/A</v>
      </c>
      <c r="AJ89" s="80" t="e">
        <f t="shared" si="31"/>
        <v>#NAME?</v>
      </c>
      <c r="AK89" s="81" t="e">
        <f t="shared" si="31"/>
        <v>#NAME?</v>
      </c>
      <c r="AQ89" s="1">
        <f t="shared" si="35"/>
        <v>4</v>
      </c>
      <c r="AR89" s="1">
        <f t="shared" si="32"/>
        <v>0</v>
      </c>
      <c r="AS89" s="1" t="e">
        <f t="shared" si="33"/>
        <v>#NAME?</v>
      </c>
    </row>
    <row r="90" spans="1:45" ht="36" customHeight="1" x14ac:dyDescent="0.2">
      <c r="A90" s="75">
        <v>5</v>
      </c>
      <c r="B90" s="75" t="b">
        <f t="shared" si="34"/>
        <v>0</v>
      </c>
      <c r="C90" s="75" t="b">
        <f t="shared" si="34"/>
        <v>0</v>
      </c>
      <c r="D90" s="75" t="b">
        <f t="shared" si="34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8"/>
        <v>#NAME?</v>
      </c>
      <c r="AB90" s="81" t="e">
        <f t="shared" si="28"/>
        <v>#NAME?</v>
      </c>
      <c r="AC90" s="79" t="e">
        <f>VLOOKUP($E90,選手登録!$O$8:$AD$57,14,0)</f>
        <v>#N/A</v>
      </c>
      <c r="AD90" s="80" t="e">
        <f t="shared" si="29"/>
        <v>#NAME?</v>
      </c>
      <c r="AE90" s="81" t="e">
        <f t="shared" si="29"/>
        <v>#NAME?</v>
      </c>
      <c r="AF90" s="79" t="e">
        <f>VLOOKUP($E90,選手登録!$O$8:$AD$57,15,0)</f>
        <v>#N/A</v>
      </c>
      <c r="AG90" s="80" t="e">
        <f t="shared" si="30"/>
        <v>#NAME?</v>
      </c>
      <c r="AH90" s="81" t="e">
        <f t="shared" si="30"/>
        <v>#NAME?</v>
      </c>
      <c r="AI90" s="79" t="e">
        <f>VLOOKUP($E90,選手登録!$O$8:$AD$57,16,0)</f>
        <v>#N/A</v>
      </c>
      <c r="AJ90" s="80" t="e">
        <f t="shared" si="31"/>
        <v>#NAME?</v>
      </c>
      <c r="AK90" s="81" t="e">
        <f t="shared" si="31"/>
        <v>#NAME?</v>
      </c>
      <c r="AQ90" s="1">
        <f t="shared" si="35"/>
        <v>5</v>
      </c>
      <c r="AR90" s="1">
        <f t="shared" si="32"/>
        <v>0</v>
      </c>
      <c r="AS90" s="1" t="e">
        <f t="shared" si="33"/>
        <v>#NAME?</v>
      </c>
    </row>
    <row r="91" spans="1:45" ht="36" customHeight="1" x14ac:dyDescent="0.2">
      <c r="A91" s="75">
        <v>6</v>
      </c>
      <c r="B91" s="75" t="b">
        <f t="shared" si="34"/>
        <v>0</v>
      </c>
      <c r="C91" s="75" t="b">
        <f t="shared" si="34"/>
        <v>0</v>
      </c>
      <c r="D91" s="75" t="b">
        <f t="shared" si="34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8"/>
        <v>#NAME?</v>
      </c>
      <c r="AB91" s="81" t="e">
        <f t="shared" si="28"/>
        <v>#NAME?</v>
      </c>
      <c r="AC91" s="79" t="e">
        <f>VLOOKUP($E91,選手登録!$O$8:$AD$57,14,0)</f>
        <v>#N/A</v>
      </c>
      <c r="AD91" s="80" t="e">
        <f t="shared" si="29"/>
        <v>#NAME?</v>
      </c>
      <c r="AE91" s="81" t="e">
        <f t="shared" si="29"/>
        <v>#NAME?</v>
      </c>
      <c r="AF91" s="79" t="e">
        <f>VLOOKUP($E91,選手登録!$O$8:$AD$57,15,0)</f>
        <v>#N/A</v>
      </c>
      <c r="AG91" s="80" t="e">
        <f t="shared" si="30"/>
        <v>#NAME?</v>
      </c>
      <c r="AH91" s="81" t="e">
        <f t="shared" si="30"/>
        <v>#NAME?</v>
      </c>
      <c r="AI91" s="79" t="e">
        <f>VLOOKUP($E91,選手登録!$O$8:$AD$57,16,0)</f>
        <v>#N/A</v>
      </c>
      <c r="AJ91" s="80" t="e">
        <f t="shared" si="31"/>
        <v>#NAME?</v>
      </c>
      <c r="AK91" s="81" t="e">
        <f t="shared" si="31"/>
        <v>#NAME?</v>
      </c>
      <c r="AQ91" s="1">
        <f t="shared" si="35"/>
        <v>6</v>
      </c>
      <c r="AR91" s="1">
        <f t="shared" si="32"/>
        <v>0</v>
      </c>
      <c r="AS91" s="1" t="e">
        <f t="shared" si="33"/>
        <v>#NAME?</v>
      </c>
    </row>
    <row r="92" spans="1:45" ht="36" customHeight="1" x14ac:dyDescent="0.2">
      <c r="A92" s="75">
        <v>7</v>
      </c>
      <c r="B92" s="75" t="b">
        <f t="shared" si="34"/>
        <v>0</v>
      </c>
      <c r="C92" s="75" t="b">
        <f t="shared" si="34"/>
        <v>0</v>
      </c>
      <c r="D92" s="75" t="b">
        <f t="shared" si="34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8"/>
        <v>#NAME?</v>
      </c>
      <c r="AB92" s="81" t="e">
        <f t="shared" si="28"/>
        <v>#NAME?</v>
      </c>
      <c r="AC92" s="79" t="e">
        <f>VLOOKUP($E92,選手登録!$O$8:$AD$57,14,0)</f>
        <v>#N/A</v>
      </c>
      <c r="AD92" s="80" t="e">
        <f t="shared" si="29"/>
        <v>#NAME?</v>
      </c>
      <c r="AE92" s="81" t="e">
        <f t="shared" si="29"/>
        <v>#NAME?</v>
      </c>
      <c r="AF92" s="79" t="e">
        <f>VLOOKUP($E92,選手登録!$O$8:$AD$57,15,0)</f>
        <v>#N/A</v>
      </c>
      <c r="AG92" s="80" t="e">
        <f t="shared" si="30"/>
        <v>#NAME?</v>
      </c>
      <c r="AH92" s="81" t="e">
        <f t="shared" si="30"/>
        <v>#NAME?</v>
      </c>
      <c r="AI92" s="79" t="e">
        <f>VLOOKUP($E92,選手登録!$O$8:$AD$57,16,0)</f>
        <v>#N/A</v>
      </c>
      <c r="AJ92" s="80" t="e">
        <f t="shared" si="31"/>
        <v>#NAME?</v>
      </c>
      <c r="AK92" s="81" t="e">
        <f t="shared" si="31"/>
        <v>#NAME?</v>
      </c>
      <c r="AQ92" s="1">
        <f t="shared" si="35"/>
        <v>7</v>
      </c>
      <c r="AR92" s="1">
        <f t="shared" si="32"/>
        <v>0</v>
      </c>
      <c r="AS92" s="1" t="e">
        <f t="shared" si="33"/>
        <v>#NAME?</v>
      </c>
    </row>
    <row r="93" spans="1:45" ht="36" customHeight="1" x14ac:dyDescent="0.2">
      <c r="A93" s="75">
        <v>8</v>
      </c>
      <c r="B93" s="75" t="b">
        <f t="shared" si="34"/>
        <v>0</v>
      </c>
      <c r="C93" s="75" t="b">
        <f t="shared" si="34"/>
        <v>0</v>
      </c>
      <c r="D93" s="75" t="b">
        <f t="shared" si="34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8"/>
        <v>#NAME?</v>
      </c>
      <c r="AB93" s="81" t="e">
        <f t="shared" si="28"/>
        <v>#NAME?</v>
      </c>
      <c r="AC93" s="79" t="e">
        <f>VLOOKUP($E93,選手登録!$O$8:$AD$57,14,0)</f>
        <v>#N/A</v>
      </c>
      <c r="AD93" s="80" t="e">
        <f t="shared" si="29"/>
        <v>#NAME?</v>
      </c>
      <c r="AE93" s="81" t="e">
        <f t="shared" si="29"/>
        <v>#NAME?</v>
      </c>
      <c r="AF93" s="79" t="e">
        <f>VLOOKUP($E93,選手登録!$O$8:$AD$57,15,0)</f>
        <v>#N/A</v>
      </c>
      <c r="AG93" s="80" t="e">
        <f t="shared" si="30"/>
        <v>#NAME?</v>
      </c>
      <c r="AH93" s="81" t="e">
        <f t="shared" si="30"/>
        <v>#NAME?</v>
      </c>
      <c r="AI93" s="79" t="e">
        <f>VLOOKUP($E93,選手登録!$O$8:$AD$57,16,0)</f>
        <v>#N/A</v>
      </c>
      <c r="AJ93" s="80" t="e">
        <f t="shared" si="31"/>
        <v>#NAME?</v>
      </c>
      <c r="AK93" s="81" t="e">
        <f t="shared" si="31"/>
        <v>#NAME?</v>
      </c>
      <c r="AQ93" s="1">
        <f t="shared" si="35"/>
        <v>8</v>
      </c>
      <c r="AR93" s="1">
        <f t="shared" si="32"/>
        <v>0</v>
      </c>
      <c r="AS93" s="1" t="e">
        <f t="shared" si="33"/>
        <v>#NAME?</v>
      </c>
    </row>
    <row r="94" spans="1:45" ht="36" customHeight="1" x14ac:dyDescent="0.2">
      <c r="A94" s="75">
        <v>9</v>
      </c>
      <c r="B94" s="75" t="b">
        <f t="shared" si="34"/>
        <v>0</v>
      </c>
      <c r="C94" s="75" t="b">
        <f t="shared" si="34"/>
        <v>0</v>
      </c>
      <c r="D94" s="75" t="b">
        <f t="shared" si="34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8"/>
        <v>#NAME?</v>
      </c>
      <c r="AB94" s="81" t="e">
        <f t="shared" si="28"/>
        <v>#NAME?</v>
      </c>
      <c r="AC94" s="79" t="e">
        <f>VLOOKUP($E94,選手登録!$O$8:$AD$57,14,0)</f>
        <v>#N/A</v>
      </c>
      <c r="AD94" s="80" t="e">
        <f t="shared" si="29"/>
        <v>#NAME?</v>
      </c>
      <c r="AE94" s="81" t="e">
        <f t="shared" si="29"/>
        <v>#NAME?</v>
      </c>
      <c r="AF94" s="79" t="e">
        <f>VLOOKUP($E94,選手登録!$O$8:$AD$57,15,0)</f>
        <v>#N/A</v>
      </c>
      <c r="AG94" s="80" t="e">
        <f t="shared" si="30"/>
        <v>#NAME?</v>
      </c>
      <c r="AH94" s="81" t="e">
        <f t="shared" si="30"/>
        <v>#NAME?</v>
      </c>
      <c r="AI94" s="79" t="e">
        <f>VLOOKUP($E94,選手登録!$O$8:$AD$57,16,0)</f>
        <v>#N/A</v>
      </c>
      <c r="AJ94" s="80" t="e">
        <f t="shared" si="31"/>
        <v>#NAME?</v>
      </c>
      <c r="AK94" s="81" t="e">
        <f t="shared" si="31"/>
        <v>#NAME?</v>
      </c>
      <c r="AQ94" s="1">
        <f t="shared" si="35"/>
        <v>9</v>
      </c>
      <c r="AR94" s="1">
        <f t="shared" si="32"/>
        <v>0</v>
      </c>
      <c r="AS94" s="1" t="e">
        <f t="shared" si="33"/>
        <v>#NAME?</v>
      </c>
    </row>
    <row r="95" spans="1:45" ht="36" customHeight="1" x14ac:dyDescent="0.2">
      <c r="A95" s="75">
        <v>10</v>
      </c>
      <c r="B95" s="75" t="b">
        <f t="shared" si="34"/>
        <v>0</v>
      </c>
      <c r="C95" s="75" t="b">
        <f t="shared" si="34"/>
        <v>0</v>
      </c>
      <c r="D95" s="75" t="b">
        <f t="shared" si="34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8"/>
        <v>#NAME?</v>
      </c>
      <c r="AB95" s="81" t="e">
        <f t="shared" si="28"/>
        <v>#NAME?</v>
      </c>
      <c r="AC95" s="79" t="e">
        <f>VLOOKUP($E95,選手登録!$O$8:$AD$57,14,0)</f>
        <v>#N/A</v>
      </c>
      <c r="AD95" s="80" t="e">
        <f t="shared" si="29"/>
        <v>#NAME?</v>
      </c>
      <c r="AE95" s="81" t="e">
        <f t="shared" si="29"/>
        <v>#NAME?</v>
      </c>
      <c r="AF95" s="79" t="e">
        <f>VLOOKUP($E95,選手登録!$O$8:$AD$57,15,0)</f>
        <v>#N/A</v>
      </c>
      <c r="AG95" s="80" t="e">
        <f t="shared" si="30"/>
        <v>#NAME?</v>
      </c>
      <c r="AH95" s="81" t="e">
        <f t="shared" si="30"/>
        <v>#NAME?</v>
      </c>
      <c r="AI95" s="79" t="e">
        <f>VLOOKUP($E95,選手登録!$O$8:$AD$57,16,0)</f>
        <v>#N/A</v>
      </c>
      <c r="AJ95" s="80" t="e">
        <f t="shared" si="31"/>
        <v>#NAME?</v>
      </c>
      <c r="AK95" s="81" t="e">
        <f t="shared" si="31"/>
        <v>#NAME?</v>
      </c>
      <c r="AQ95" s="1">
        <f t="shared" si="35"/>
        <v>10</v>
      </c>
      <c r="AR95" s="1">
        <f t="shared" si="32"/>
        <v>0</v>
      </c>
      <c r="AS95" s="1" t="e">
        <f t="shared" si="33"/>
        <v>#NAME?</v>
      </c>
    </row>
    <row r="96" spans="1:45" ht="36" customHeight="1" x14ac:dyDescent="0.2">
      <c r="A96" s="75">
        <v>11</v>
      </c>
      <c r="B96" s="75" t="b">
        <f t="shared" si="34"/>
        <v>0</v>
      </c>
      <c r="C96" s="75" t="b">
        <f t="shared" si="34"/>
        <v>0</v>
      </c>
      <c r="D96" s="75" t="b">
        <f t="shared" si="34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8"/>
        <v>#NAME?</v>
      </c>
      <c r="AB96" s="81" t="e">
        <f t="shared" si="28"/>
        <v>#NAME?</v>
      </c>
      <c r="AC96" s="79" t="e">
        <f>VLOOKUP($E96,選手登録!$O$8:$AD$57,14,0)</f>
        <v>#N/A</v>
      </c>
      <c r="AD96" s="80" t="e">
        <f t="shared" si="29"/>
        <v>#NAME?</v>
      </c>
      <c r="AE96" s="81" t="e">
        <f t="shared" si="29"/>
        <v>#NAME?</v>
      </c>
      <c r="AF96" s="79" t="e">
        <f>VLOOKUP($E96,選手登録!$O$8:$AD$57,15,0)</f>
        <v>#N/A</v>
      </c>
      <c r="AG96" s="80" t="e">
        <f t="shared" si="30"/>
        <v>#NAME?</v>
      </c>
      <c r="AH96" s="81" t="e">
        <f t="shared" si="30"/>
        <v>#NAME?</v>
      </c>
      <c r="AI96" s="79" t="e">
        <f>VLOOKUP($E96,選手登録!$O$8:$AD$57,16,0)</f>
        <v>#N/A</v>
      </c>
      <c r="AJ96" s="80" t="e">
        <f t="shared" si="31"/>
        <v>#NAME?</v>
      </c>
      <c r="AK96" s="81" t="e">
        <f t="shared" si="31"/>
        <v>#NAME?</v>
      </c>
      <c r="AQ96" s="1">
        <f t="shared" si="35"/>
        <v>11</v>
      </c>
      <c r="AR96" s="1">
        <f t="shared" si="32"/>
        <v>0</v>
      </c>
      <c r="AS96" s="1" t="e">
        <f t="shared" si="33"/>
        <v>#NAME?</v>
      </c>
    </row>
    <row r="97" spans="1:45" ht="36" customHeight="1" x14ac:dyDescent="0.2">
      <c r="A97" s="75">
        <v>12</v>
      </c>
      <c r="B97" s="75" t="b">
        <f t="shared" si="34"/>
        <v>0</v>
      </c>
      <c r="C97" s="75" t="b">
        <f t="shared" si="34"/>
        <v>0</v>
      </c>
      <c r="D97" s="75" t="b">
        <f t="shared" si="34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8"/>
        <v>#NAME?</v>
      </c>
      <c r="AB97" s="81" t="e">
        <f t="shared" si="28"/>
        <v>#NAME?</v>
      </c>
      <c r="AC97" s="79" t="e">
        <f>VLOOKUP($E97,選手登録!$O$8:$AD$57,14,0)</f>
        <v>#N/A</v>
      </c>
      <c r="AD97" s="80" t="e">
        <f t="shared" si="29"/>
        <v>#NAME?</v>
      </c>
      <c r="AE97" s="81" t="e">
        <f t="shared" si="29"/>
        <v>#NAME?</v>
      </c>
      <c r="AF97" s="79" t="e">
        <f>VLOOKUP($E97,選手登録!$O$8:$AD$57,15,0)</f>
        <v>#N/A</v>
      </c>
      <c r="AG97" s="80" t="e">
        <f t="shared" si="30"/>
        <v>#NAME?</v>
      </c>
      <c r="AH97" s="81" t="e">
        <f t="shared" si="30"/>
        <v>#NAME?</v>
      </c>
      <c r="AI97" s="79" t="e">
        <f>VLOOKUP($E97,選手登録!$O$8:$AD$57,16,0)</f>
        <v>#N/A</v>
      </c>
      <c r="AJ97" s="80" t="e">
        <f t="shared" si="31"/>
        <v>#NAME?</v>
      </c>
      <c r="AK97" s="81" t="e">
        <f t="shared" si="31"/>
        <v>#NAME?</v>
      </c>
      <c r="AQ97" s="1">
        <f t="shared" si="35"/>
        <v>12</v>
      </c>
      <c r="AR97" s="1">
        <f t="shared" si="32"/>
        <v>0</v>
      </c>
      <c r="AS97" s="1" t="e">
        <f t="shared" si="33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花園高等学校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令和６年度 全国高等学校総合体育大会 柔道競技（個人試合）京都府予選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7</v>
      </c>
      <c r="C108" s="58" t="str">
        <f>MID(選手登録!$A$3,3,1)</f>
        <v>3</v>
      </c>
      <c r="D108" s="98" t="str">
        <f>選手登録!$B$3</f>
        <v>花園高等学校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（花園）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165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6">VLOOKUP($E112,データ,13,0)</f>
        <v>#NAME?</v>
      </c>
      <c r="AB112" s="81" t="e">
        <f t="shared" si="36"/>
        <v>#NAME?</v>
      </c>
      <c r="AC112" s="79" t="e">
        <f>VLOOKUP($E112,選手登録!$O$8:$AD$57,14,0)</f>
        <v>#N/A</v>
      </c>
      <c r="AD112" s="80" t="e">
        <f t="shared" ref="AD112:AE123" si="37">VLOOKUP($E112,データ,13,0)</f>
        <v>#NAME?</v>
      </c>
      <c r="AE112" s="81" t="e">
        <f t="shared" si="37"/>
        <v>#NAME?</v>
      </c>
      <c r="AF112" s="79" t="e">
        <f>VLOOKUP($E112,選手登録!$O$8:$AD$57,15,0)</f>
        <v>#N/A</v>
      </c>
      <c r="AG112" s="80" t="e">
        <f t="shared" ref="AG112:AH123" si="38">VLOOKUP($E112,データ,13,0)</f>
        <v>#NAME?</v>
      </c>
      <c r="AH112" s="81" t="e">
        <f t="shared" si="38"/>
        <v>#NAME?</v>
      </c>
      <c r="AI112" s="79" t="e">
        <f>VLOOKUP($E112,選手登録!$O$8:$AD$57,16,0)</f>
        <v>#N/A</v>
      </c>
      <c r="AJ112" s="80" t="e">
        <f t="shared" ref="AJ112:AK123" si="39">VLOOKUP($E112,データ,13,0)</f>
        <v>#NAME?</v>
      </c>
      <c r="AK112" s="81" t="e">
        <f t="shared" si="39"/>
        <v>#NAME?</v>
      </c>
      <c r="AQ112" s="1">
        <f>A112</f>
        <v>1</v>
      </c>
      <c r="AR112" s="1">
        <f t="shared" ref="AR112:AR123" si="40">$N$6</f>
        <v>0</v>
      </c>
      <c r="AS112" s="1" t="e">
        <f t="shared" ref="AS112:AS123" si="41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42">IF($AI$5=1,1,IF($AI$5=2,11,IF($AI$5=3,21)))</f>
        <v>0</v>
      </c>
      <c r="C113" s="75" t="b">
        <f t="shared" si="42"/>
        <v>0</v>
      </c>
      <c r="D113" s="75" t="b">
        <f t="shared" si="42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6"/>
        <v>#NAME?</v>
      </c>
      <c r="AB113" s="81" t="e">
        <f t="shared" si="36"/>
        <v>#NAME?</v>
      </c>
      <c r="AC113" s="79" t="e">
        <f>VLOOKUP($E113,選手登録!$O$8:$AD$57,14,0)</f>
        <v>#N/A</v>
      </c>
      <c r="AD113" s="80" t="e">
        <f t="shared" si="37"/>
        <v>#NAME?</v>
      </c>
      <c r="AE113" s="81" t="e">
        <f t="shared" si="37"/>
        <v>#NAME?</v>
      </c>
      <c r="AF113" s="79" t="e">
        <f>VLOOKUP($E113,選手登録!$O$8:$AD$57,15,0)</f>
        <v>#N/A</v>
      </c>
      <c r="AG113" s="80" t="e">
        <f t="shared" si="38"/>
        <v>#NAME?</v>
      </c>
      <c r="AH113" s="81" t="e">
        <f t="shared" si="38"/>
        <v>#NAME?</v>
      </c>
      <c r="AI113" s="79" t="e">
        <f>VLOOKUP($E113,選手登録!$O$8:$AD$57,16,0)</f>
        <v>#N/A</v>
      </c>
      <c r="AJ113" s="80" t="e">
        <f t="shared" si="39"/>
        <v>#NAME?</v>
      </c>
      <c r="AK113" s="81" t="e">
        <f t="shared" si="39"/>
        <v>#NAME?</v>
      </c>
      <c r="AQ113" s="1">
        <f t="shared" ref="AQ113:AQ123" si="43">A113</f>
        <v>2</v>
      </c>
      <c r="AR113" s="1">
        <f t="shared" si="40"/>
        <v>0</v>
      </c>
      <c r="AS113" s="1" t="e">
        <f t="shared" si="41"/>
        <v>#NAME?</v>
      </c>
    </row>
    <row r="114" spans="1:45" ht="36" customHeight="1" x14ac:dyDescent="0.2">
      <c r="A114" s="75">
        <v>3</v>
      </c>
      <c r="B114" s="75" t="b">
        <f t="shared" si="42"/>
        <v>0</v>
      </c>
      <c r="C114" s="75" t="b">
        <f t="shared" si="42"/>
        <v>0</v>
      </c>
      <c r="D114" s="75" t="b">
        <f t="shared" si="42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6"/>
        <v>#NAME?</v>
      </c>
      <c r="AB114" s="81" t="e">
        <f t="shared" si="36"/>
        <v>#NAME?</v>
      </c>
      <c r="AC114" s="79" t="e">
        <f>VLOOKUP($E114,選手登録!$O$8:$AD$57,14,0)</f>
        <v>#N/A</v>
      </c>
      <c r="AD114" s="80" t="e">
        <f t="shared" si="37"/>
        <v>#NAME?</v>
      </c>
      <c r="AE114" s="81" t="e">
        <f t="shared" si="37"/>
        <v>#NAME?</v>
      </c>
      <c r="AF114" s="79" t="e">
        <f>VLOOKUP($E114,選手登録!$O$8:$AD$57,15,0)</f>
        <v>#N/A</v>
      </c>
      <c r="AG114" s="80" t="e">
        <f t="shared" si="38"/>
        <v>#NAME?</v>
      </c>
      <c r="AH114" s="81" t="e">
        <f t="shared" si="38"/>
        <v>#NAME?</v>
      </c>
      <c r="AI114" s="79" t="e">
        <f>VLOOKUP($E114,選手登録!$O$8:$AD$57,16,0)</f>
        <v>#N/A</v>
      </c>
      <c r="AJ114" s="80" t="e">
        <f t="shared" si="39"/>
        <v>#NAME?</v>
      </c>
      <c r="AK114" s="81" t="e">
        <f t="shared" si="39"/>
        <v>#NAME?</v>
      </c>
      <c r="AQ114" s="1">
        <f t="shared" si="43"/>
        <v>3</v>
      </c>
      <c r="AR114" s="1">
        <f t="shared" si="40"/>
        <v>0</v>
      </c>
      <c r="AS114" s="1" t="e">
        <f t="shared" si="41"/>
        <v>#NAME?</v>
      </c>
    </row>
    <row r="115" spans="1:45" ht="36" customHeight="1" x14ac:dyDescent="0.2">
      <c r="A115" s="75">
        <v>4</v>
      </c>
      <c r="B115" s="75" t="b">
        <f t="shared" si="42"/>
        <v>0</v>
      </c>
      <c r="C115" s="75" t="b">
        <f t="shared" si="42"/>
        <v>0</v>
      </c>
      <c r="D115" s="75" t="b">
        <f t="shared" si="42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6"/>
        <v>#NAME?</v>
      </c>
      <c r="AB115" s="81" t="e">
        <f t="shared" si="36"/>
        <v>#NAME?</v>
      </c>
      <c r="AC115" s="79" t="e">
        <f>VLOOKUP($E115,選手登録!$O$8:$AD$57,14,0)</f>
        <v>#N/A</v>
      </c>
      <c r="AD115" s="80" t="e">
        <f t="shared" si="37"/>
        <v>#NAME?</v>
      </c>
      <c r="AE115" s="81" t="e">
        <f t="shared" si="37"/>
        <v>#NAME?</v>
      </c>
      <c r="AF115" s="79" t="e">
        <f>VLOOKUP($E115,選手登録!$O$8:$AD$57,15,0)</f>
        <v>#N/A</v>
      </c>
      <c r="AG115" s="80" t="e">
        <f t="shared" si="38"/>
        <v>#NAME?</v>
      </c>
      <c r="AH115" s="81" t="e">
        <f t="shared" si="38"/>
        <v>#NAME?</v>
      </c>
      <c r="AI115" s="79" t="e">
        <f>VLOOKUP($E115,選手登録!$O$8:$AD$57,16,0)</f>
        <v>#N/A</v>
      </c>
      <c r="AJ115" s="80" t="e">
        <f t="shared" si="39"/>
        <v>#NAME?</v>
      </c>
      <c r="AK115" s="81" t="e">
        <f t="shared" si="39"/>
        <v>#NAME?</v>
      </c>
      <c r="AQ115" s="1">
        <f t="shared" si="43"/>
        <v>4</v>
      </c>
      <c r="AR115" s="1">
        <f t="shared" si="40"/>
        <v>0</v>
      </c>
      <c r="AS115" s="1" t="e">
        <f t="shared" si="41"/>
        <v>#NAME?</v>
      </c>
    </row>
    <row r="116" spans="1:45" ht="36" customHeight="1" x14ac:dyDescent="0.2">
      <c r="A116" s="75">
        <v>5</v>
      </c>
      <c r="B116" s="75" t="b">
        <f t="shared" si="42"/>
        <v>0</v>
      </c>
      <c r="C116" s="75" t="b">
        <f t="shared" si="42"/>
        <v>0</v>
      </c>
      <c r="D116" s="75" t="b">
        <f t="shared" si="42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6"/>
        <v>#NAME?</v>
      </c>
      <c r="AB116" s="81" t="e">
        <f t="shared" si="36"/>
        <v>#NAME?</v>
      </c>
      <c r="AC116" s="79" t="e">
        <f>VLOOKUP($E116,選手登録!$O$8:$AD$57,14,0)</f>
        <v>#N/A</v>
      </c>
      <c r="AD116" s="80" t="e">
        <f t="shared" si="37"/>
        <v>#NAME?</v>
      </c>
      <c r="AE116" s="81" t="e">
        <f t="shared" si="37"/>
        <v>#NAME?</v>
      </c>
      <c r="AF116" s="79" t="e">
        <f>VLOOKUP($E116,選手登録!$O$8:$AD$57,15,0)</f>
        <v>#N/A</v>
      </c>
      <c r="AG116" s="80" t="e">
        <f t="shared" si="38"/>
        <v>#NAME?</v>
      </c>
      <c r="AH116" s="81" t="e">
        <f t="shared" si="38"/>
        <v>#NAME?</v>
      </c>
      <c r="AI116" s="79" t="e">
        <f>VLOOKUP($E116,選手登録!$O$8:$AD$57,16,0)</f>
        <v>#N/A</v>
      </c>
      <c r="AJ116" s="80" t="e">
        <f t="shared" si="39"/>
        <v>#NAME?</v>
      </c>
      <c r="AK116" s="81" t="e">
        <f t="shared" si="39"/>
        <v>#NAME?</v>
      </c>
      <c r="AQ116" s="1">
        <f t="shared" si="43"/>
        <v>5</v>
      </c>
      <c r="AR116" s="1">
        <f t="shared" si="40"/>
        <v>0</v>
      </c>
      <c r="AS116" s="1" t="e">
        <f t="shared" si="41"/>
        <v>#NAME?</v>
      </c>
    </row>
    <row r="117" spans="1:45" ht="36" customHeight="1" x14ac:dyDescent="0.2">
      <c r="A117" s="75">
        <v>6</v>
      </c>
      <c r="B117" s="75" t="b">
        <f t="shared" si="42"/>
        <v>0</v>
      </c>
      <c r="C117" s="75" t="b">
        <f t="shared" si="42"/>
        <v>0</v>
      </c>
      <c r="D117" s="75" t="b">
        <f t="shared" si="42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6"/>
        <v>#NAME?</v>
      </c>
      <c r="AB117" s="81" t="e">
        <f t="shared" si="36"/>
        <v>#NAME?</v>
      </c>
      <c r="AC117" s="79" t="e">
        <f>VLOOKUP($E117,選手登録!$O$8:$AD$57,14,0)</f>
        <v>#N/A</v>
      </c>
      <c r="AD117" s="80" t="e">
        <f t="shared" si="37"/>
        <v>#NAME?</v>
      </c>
      <c r="AE117" s="81" t="e">
        <f t="shared" si="37"/>
        <v>#NAME?</v>
      </c>
      <c r="AF117" s="79" t="e">
        <f>VLOOKUP($E117,選手登録!$O$8:$AD$57,15,0)</f>
        <v>#N/A</v>
      </c>
      <c r="AG117" s="80" t="e">
        <f t="shared" si="38"/>
        <v>#NAME?</v>
      </c>
      <c r="AH117" s="81" t="e">
        <f t="shared" si="38"/>
        <v>#NAME?</v>
      </c>
      <c r="AI117" s="79" t="e">
        <f>VLOOKUP($E117,選手登録!$O$8:$AD$57,16,0)</f>
        <v>#N/A</v>
      </c>
      <c r="AJ117" s="80" t="e">
        <f t="shared" si="39"/>
        <v>#NAME?</v>
      </c>
      <c r="AK117" s="81" t="e">
        <f t="shared" si="39"/>
        <v>#NAME?</v>
      </c>
      <c r="AQ117" s="1">
        <f t="shared" si="43"/>
        <v>6</v>
      </c>
      <c r="AR117" s="1">
        <f t="shared" si="40"/>
        <v>0</v>
      </c>
      <c r="AS117" s="1" t="e">
        <f t="shared" si="41"/>
        <v>#NAME?</v>
      </c>
    </row>
    <row r="118" spans="1:45" ht="36" customHeight="1" x14ac:dyDescent="0.2">
      <c r="A118" s="75">
        <v>7</v>
      </c>
      <c r="B118" s="75" t="b">
        <f t="shared" si="42"/>
        <v>0</v>
      </c>
      <c r="C118" s="75" t="b">
        <f t="shared" si="42"/>
        <v>0</v>
      </c>
      <c r="D118" s="75" t="b">
        <f t="shared" si="42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6"/>
        <v>#NAME?</v>
      </c>
      <c r="AB118" s="81" t="e">
        <f t="shared" si="36"/>
        <v>#NAME?</v>
      </c>
      <c r="AC118" s="79" t="e">
        <f>VLOOKUP($E118,選手登録!$O$8:$AD$57,14,0)</f>
        <v>#N/A</v>
      </c>
      <c r="AD118" s="80" t="e">
        <f t="shared" si="37"/>
        <v>#NAME?</v>
      </c>
      <c r="AE118" s="81" t="e">
        <f t="shared" si="37"/>
        <v>#NAME?</v>
      </c>
      <c r="AF118" s="79" t="e">
        <f>VLOOKUP($E118,選手登録!$O$8:$AD$57,15,0)</f>
        <v>#N/A</v>
      </c>
      <c r="AG118" s="80" t="e">
        <f t="shared" si="38"/>
        <v>#NAME?</v>
      </c>
      <c r="AH118" s="81" t="e">
        <f t="shared" si="38"/>
        <v>#NAME?</v>
      </c>
      <c r="AI118" s="79" t="e">
        <f>VLOOKUP($E118,選手登録!$O$8:$AD$57,16,0)</f>
        <v>#N/A</v>
      </c>
      <c r="AJ118" s="80" t="e">
        <f t="shared" si="39"/>
        <v>#NAME?</v>
      </c>
      <c r="AK118" s="81" t="e">
        <f t="shared" si="39"/>
        <v>#NAME?</v>
      </c>
      <c r="AQ118" s="1">
        <f t="shared" si="43"/>
        <v>7</v>
      </c>
      <c r="AR118" s="1">
        <f t="shared" si="40"/>
        <v>0</v>
      </c>
      <c r="AS118" s="1" t="e">
        <f t="shared" si="41"/>
        <v>#NAME?</v>
      </c>
    </row>
    <row r="119" spans="1:45" ht="36" customHeight="1" x14ac:dyDescent="0.2">
      <c r="A119" s="75">
        <v>8</v>
      </c>
      <c r="B119" s="75" t="b">
        <f t="shared" si="42"/>
        <v>0</v>
      </c>
      <c r="C119" s="75" t="b">
        <f t="shared" si="42"/>
        <v>0</v>
      </c>
      <c r="D119" s="75" t="b">
        <f t="shared" si="42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6"/>
        <v>#NAME?</v>
      </c>
      <c r="AB119" s="81" t="e">
        <f t="shared" si="36"/>
        <v>#NAME?</v>
      </c>
      <c r="AC119" s="79" t="e">
        <f>VLOOKUP($E119,選手登録!$O$8:$AD$57,14,0)</f>
        <v>#N/A</v>
      </c>
      <c r="AD119" s="80" t="e">
        <f t="shared" si="37"/>
        <v>#NAME?</v>
      </c>
      <c r="AE119" s="81" t="e">
        <f t="shared" si="37"/>
        <v>#NAME?</v>
      </c>
      <c r="AF119" s="79" t="e">
        <f>VLOOKUP($E119,選手登録!$O$8:$AD$57,15,0)</f>
        <v>#N/A</v>
      </c>
      <c r="AG119" s="80" t="e">
        <f t="shared" si="38"/>
        <v>#NAME?</v>
      </c>
      <c r="AH119" s="81" t="e">
        <f t="shared" si="38"/>
        <v>#NAME?</v>
      </c>
      <c r="AI119" s="79" t="e">
        <f>VLOOKUP($E119,選手登録!$O$8:$AD$57,16,0)</f>
        <v>#N/A</v>
      </c>
      <c r="AJ119" s="80" t="e">
        <f t="shared" si="39"/>
        <v>#NAME?</v>
      </c>
      <c r="AK119" s="81" t="e">
        <f t="shared" si="39"/>
        <v>#NAME?</v>
      </c>
      <c r="AQ119" s="1">
        <f t="shared" si="43"/>
        <v>8</v>
      </c>
      <c r="AR119" s="1">
        <f t="shared" si="40"/>
        <v>0</v>
      </c>
      <c r="AS119" s="1" t="e">
        <f t="shared" si="41"/>
        <v>#NAME?</v>
      </c>
    </row>
    <row r="120" spans="1:45" ht="36" customHeight="1" x14ac:dyDescent="0.2">
      <c r="A120" s="75">
        <v>9</v>
      </c>
      <c r="B120" s="75" t="b">
        <f t="shared" si="42"/>
        <v>0</v>
      </c>
      <c r="C120" s="75" t="b">
        <f t="shared" si="42"/>
        <v>0</v>
      </c>
      <c r="D120" s="75" t="b">
        <f t="shared" si="42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6"/>
        <v>#NAME?</v>
      </c>
      <c r="AB120" s="81" t="e">
        <f t="shared" si="36"/>
        <v>#NAME?</v>
      </c>
      <c r="AC120" s="79" t="e">
        <f>VLOOKUP($E120,選手登録!$O$8:$AD$57,14,0)</f>
        <v>#N/A</v>
      </c>
      <c r="AD120" s="80" t="e">
        <f t="shared" si="37"/>
        <v>#NAME?</v>
      </c>
      <c r="AE120" s="81" t="e">
        <f t="shared" si="37"/>
        <v>#NAME?</v>
      </c>
      <c r="AF120" s="79" t="e">
        <f>VLOOKUP($E120,選手登録!$O$8:$AD$57,15,0)</f>
        <v>#N/A</v>
      </c>
      <c r="AG120" s="80" t="e">
        <f t="shared" si="38"/>
        <v>#NAME?</v>
      </c>
      <c r="AH120" s="81" t="e">
        <f t="shared" si="38"/>
        <v>#NAME?</v>
      </c>
      <c r="AI120" s="79" t="e">
        <f>VLOOKUP($E120,選手登録!$O$8:$AD$57,16,0)</f>
        <v>#N/A</v>
      </c>
      <c r="AJ120" s="80" t="e">
        <f t="shared" si="39"/>
        <v>#NAME?</v>
      </c>
      <c r="AK120" s="81" t="e">
        <f t="shared" si="39"/>
        <v>#NAME?</v>
      </c>
      <c r="AQ120" s="1">
        <f t="shared" si="43"/>
        <v>9</v>
      </c>
      <c r="AR120" s="1">
        <f t="shared" si="40"/>
        <v>0</v>
      </c>
      <c r="AS120" s="1" t="e">
        <f t="shared" si="41"/>
        <v>#NAME?</v>
      </c>
    </row>
    <row r="121" spans="1:45" ht="36" customHeight="1" x14ac:dyDescent="0.2">
      <c r="A121" s="75">
        <v>10</v>
      </c>
      <c r="B121" s="75" t="b">
        <f t="shared" si="42"/>
        <v>0</v>
      </c>
      <c r="C121" s="75" t="b">
        <f t="shared" si="42"/>
        <v>0</v>
      </c>
      <c r="D121" s="75" t="b">
        <f t="shared" si="42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6"/>
        <v>#NAME?</v>
      </c>
      <c r="AB121" s="81" t="e">
        <f t="shared" si="36"/>
        <v>#NAME?</v>
      </c>
      <c r="AC121" s="79" t="e">
        <f>VLOOKUP($E121,選手登録!$O$8:$AD$57,14,0)</f>
        <v>#N/A</v>
      </c>
      <c r="AD121" s="80" t="e">
        <f t="shared" si="37"/>
        <v>#NAME?</v>
      </c>
      <c r="AE121" s="81" t="e">
        <f t="shared" si="37"/>
        <v>#NAME?</v>
      </c>
      <c r="AF121" s="79" t="e">
        <f>VLOOKUP($E121,選手登録!$O$8:$AD$57,15,0)</f>
        <v>#N/A</v>
      </c>
      <c r="AG121" s="80" t="e">
        <f t="shared" si="38"/>
        <v>#NAME?</v>
      </c>
      <c r="AH121" s="81" t="e">
        <f t="shared" si="38"/>
        <v>#NAME?</v>
      </c>
      <c r="AI121" s="79" t="e">
        <f>VLOOKUP($E121,選手登録!$O$8:$AD$57,16,0)</f>
        <v>#N/A</v>
      </c>
      <c r="AJ121" s="80" t="e">
        <f t="shared" si="39"/>
        <v>#NAME?</v>
      </c>
      <c r="AK121" s="81" t="e">
        <f t="shared" si="39"/>
        <v>#NAME?</v>
      </c>
      <c r="AQ121" s="1">
        <f t="shared" si="43"/>
        <v>10</v>
      </c>
      <c r="AR121" s="1">
        <f t="shared" si="40"/>
        <v>0</v>
      </c>
      <c r="AS121" s="1" t="e">
        <f t="shared" si="41"/>
        <v>#NAME?</v>
      </c>
    </row>
    <row r="122" spans="1:45" ht="36" customHeight="1" x14ac:dyDescent="0.2">
      <c r="A122" s="75">
        <v>11</v>
      </c>
      <c r="B122" s="75" t="b">
        <f t="shared" si="42"/>
        <v>0</v>
      </c>
      <c r="C122" s="75" t="b">
        <f t="shared" si="42"/>
        <v>0</v>
      </c>
      <c r="D122" s="75" t="b">
        <f t="shared" si="42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6"/>
        <v>#NAME?</v>
      </c>
      <c r="AB122" s="81" t="e">
        <f t="shared" si="36"/>
        <v>#NAME?</v>
      </c>
      <c r="AC122" s="79" t="e">
        <f>VLOOKUP($E122,選手登録!$O$8:$AD$57,14,0)</f>
        <v>#N/A</v>
      </c>
      <c r="AD122" s="80" t="e">
        <f t="shared" si="37"/>
        <v>#NAME?</v>
      </c>
      <c r="AE122" s="81" t="e">
        <f t="shared" si="37"/>
        <v>#NAME?</v>
      </c>
      <c r="AF122" s="79" t="e">
        <f>VLOOKUP($E122,選手登録!$O$8:$AD$57,15,0)</f>
        <v>#N/A</v>
      </c>
      <c r="AG122" s="80" t="e">
        <f t="shared" si="38"/>
        <v>#NAME?</v>
      </c>
      <c r="AH122" s="81" t="e">
        <f t="shared" si="38"/>
        <v>#NAME?</v>
      </c>
      <c r="AI122" s="79" t="e">
        <f>VLOOKUP($E122,選手登録!$O$8:$AD$57,16,0)</f>
        <v>#N/A</v>
      </c>
      <c r="AJ122" s="80" t="e">
        <f t="shared" si="39"/>
        <v>#NAME?</v>
      </c>
      <c r="AK122" s="81" t="e">
        <f t="shared" si="39"/>
        <v>#NAME?</v>
      </c>
      <c r="AQ122" s="1">
        <f t="shared" si="43"/>
        <v>11</v>
      </c>
      <c r="AR122" s="1">
        <f t="shared" si="40"/>
        <v>0</v>
      </c>
      <c r="AS122" s="1" t="e">
        <f t="shared" si="41"/>
        <v>#NAME?</v>
      </c>
    </row>
    <row r="123" spans="1:45" ht="36" customHeight="1" x14ac:dyDescent="0.2">
      <c r="A123" s="75">
        <v>12</v>
      </c>
      <c r="B123" s="75" t="b">
        <f t="shared" si="42"/>
        <v>0</v>
      </c>
      <c r="C123" s="75" t="b">
        <f t="shared" si="42"/>
        <v>0</v>
      </c>
      <c r="D123" s="75" t="b">
        <f t="shared" si="42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6"/>
        <v>#NAME?</v>
      </c>
      <c r="AB123" s="81" t="e">
        <f t="shared" si="36"/>
        <v>#NAME?</v>
      </c>
      <c r="AC123" s="79" t="e">
        <f>VLOOKUP($E123,選手登録!$O$8:$AD$57,14,0)</f>
        <v>#N/A</v>
      </c>
      <c r="AD123" s="80" t="e">
        <f t="shared" si="37"/>
        <v>#NAME?</v>
      </c>
      <c r="AE123" s="81" t="e">
        <f t="shared" si="37"/>
        <v>#NAME?</v>
      </c>
      <c r="AF123" s="79" t="e">
        <f>VLOOKUP($E123,選手登録!$O$8:$AD$57,15,0)</f>
        <v>#N/A</v>
      </c>
      <c r="AG123" s="80" t="e">
        <f t="shared" si="38"/>
        <v>#NAME?</v>
      </c>
      <c r="AH123" s="81" t="e">
        <f t="shared" si="38"/>
        <v>#NAME?</v>
      </c>
      <c r="AI123" s="79" t="e">
        <f>VLOOKUP($E123,選手登録!$O$8:$AD$57,16,0)</f>
        <v>#N/A</v>
      </c>
      <c r="AJ123" s="80" t="e">
        <f t="shared" si="39"/>
        <v>#NAME?</v>
      </c>
      <c r="AK123" s="81" t="e">
        <f t="shared" si="39"/>
        <v>#NAME?</v>
      </c>
      <c r="AQ123" s="1">
        <f t="shared" si="43"/>
        <v>12</v>
      </c>
      <c r="AR123" s="1">
        <f t="shared" si="40"/>
        <v>0</v>
      </c>
      <c r="AS123" s="1" t="e">
        <f t="shared" si="41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花園高等学校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令和６年度 全国高等学校総合体育大会 柔道競技（個人試合）京都府予選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7</v>
      </c>
      <c r="C134" s="58" t="str">
        <f>MID(選手登録!$A$3,3,1)</f>
        <v>3</v>
      </c>
      <c r="D134" s="98" t="str">
        <f>選手登録!$B$3</f>
        <v>花園高等学校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（花園）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165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4">VLOOKUP($E138,データ,13,0)</f>
        <v>#NAME?</v>
      </c>
      <c r="AB138" s="81" t="e">
        <f t="shared" si="44"/>
        <v>#NAME?</v>
      </c>
      <c r="AC138" s="79" t="e">
        <f>VLOOKUP($E138,選手登録!$O$8:$AD$57,14,0)</f>
        <v>#N/A</v>
      </c>
      <c r="AD138" s="80" t="e">
        <f t="shared" ref="AD138:AE149" si="45">VLOOKUP($E138,データ,13,0)</f>
        <v>#NAME?</v>
      </c>
      <c r="AE138" s="81" t="e">
        <f t="shared" si="45"/>
        <v>#NAME?</v>
      </c>
      <c r="AF138" s="79" t="e">
        <f>VLOOKUP($E138,選手登録!$O$8:$AD$57,15,0)</f>
        <v>#N/A</v>
      </c>
      <c r="AG138" s="80" t="e">
        <f t="shared" ref="AG138:AH149" si="46">VLOOKUP($E138,データ,13,0)</f>
        <v>#NAME?</v>
      </c>
      <c r="AH138" s="81" t="e">
        <f t="shared" si="46"/>
        <v>#NAME?</v>
      </c>
      <c r="AI138" s="79" t="e">
        <f>VLOOKUP($E138,選手登録!$O$8:$AD$57,16,0)</f>
        <v>#N/A</v>
      </c>
      <c r="AJ138" s="80" t="e">
        <f t="shared" ref="AJ138:AK149" si="47">VLOOKUP($E138,データ,13,0)</f>
        <v>#NAME?</v>
      </c>
      <c r="AK138" s="81" t="e">
        <f t="shared" si="47"/>
        <v>#NAME?</v>
      </c>
      <c r="AQ138" s="1">
        <f>A138</f>
        <v>1</v>
      </c>
      <c r="AR138" s="1">
        <f t="shared" ref="AR138:AR149" si="48">$N$6</f>
        <v>0</v>
      </c>
      <c r="AS138" s="1" t="e">
        <f t="shared" ref="AS138:AS149" si="49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50">IF($AI$5=1,1,IF($AI$5=2,11,IF($AI$5=3,21)))</f>
        <v>0</v>
      </c>
      <c r="C139" s="75" t="b">
        <f t="shared" si="50"/>
        <v>0</v>
      </c>
      <c r="D139" s="75" t="b">
        <f t="shared" si="50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4"/>
        <v>#NAME?</v>
      </c>
      <c r="AB139" s="81" t="e">
        <f t="shared" si="44"/>
        <v>#NAME?</v>
      </c>
      <c r="AC139" s="79" t="e">
        <f>VLOOKUP($E139,選手登録!$O$8:$AD$57,14,0)</f>
        <v>#N/A</v>
      </c>
      <c r="AD139" s="80" t="e">
        <f t="shared" si="45"/>
        <v>#NAME?</v>
      </c>
      <c r="AE139" s="81" t="e">
        <f t="shared" si="45"/>
        <v>#NAME?</v>
      </c>
      <c r="AF139" s="79" t="e">
        <f>VLOOKUP($E139,選手登録!$O$8:$AD$57,15,0)</f>
        <v>#N/A</v>
      </c>
      <c r="AG139" s="80" t="e">
        <f t="shared" si="46"/>
        <v>#NAME?</v>
      </c>
      <c r="AH139" s="81" t="e">
        <f t="shared" si="46"/>
        <v>#NAME?</v>
      </c>
      <c r="AI139" s="79" t="e">
        <f>VLOOKUP($E139,選手登録!$O$8:$AD$57,16,0)</f>
        <v>#N/A</v>
      </c>
      <c r="AJ139" s="80" t="e">
        <f t="shared" si="47"/>
        <v>#NAME?</v>
      </c>
      <c r="AK139" s="81" t="e">
        <f t="shared" si="47"/>
        <v>#NAME?</v>
      </c>
      <c r="AQ139" s="1">
        <f t="shared" ref="AQ139:AQ149" si="51">A139</f>
        <v>2</v>
      </c>
      <c r="AR139" s="1">
        <f t="shared" si="48"/>
        <v>0</v>
      </c>
      <c r="AS139" s="1" t="e">
        <f t="shared" si="49"/>
        <v>#NAME?</v>
      </c>
    </row>
    <row r="140" spans="1:45" ht="36" customHeight="1" x14ac:dyDescent="0.2">
      <c r="A140" s="75">
        <v>3</v>
      </c>
      <c r="B140" s="75" t="b">
        <f t="shared" si="50"/>
        <v>0</v>
      </c>
      <c r="C140" s="75" t="b">
        <f t="shared" si="50"/>
        <v>0</v>
      </c>
      <c r="D140" s="75" t="b">
        <f t="shared" si="50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4"/>
        <v>#NAME?</v>
      </c>
      <c r="AB140" s="81" t="e">
        <f t="shared" si="44"/>
        <v>#NAME?</v>
      </c>
      <c r="AC140" s="79" t="e">
        <f>VLOOKUP($E140,選手登録!$O$8:$AD$57,14,0)</f>
        <v>#N/A</v>
      </c>
      <c r="AD140" s="80" t="e">
        <f t="shared" si="45"/>
        <v>#NAME?</v>
      </c>
      <c r="AE140" s="81" t="e">
        <f t="shared" si="45"/>
        <v>#NAME?</v>
      </c>
      <c r="AF140" s="79" t="e">
        <f>VLOOKUP($E140,選手登録!$O$8:$AD$57,15,0)</f>
        <v>#N/A</v>
      </c>
      <c r="AG140" s="80" t="e">
        <f t="shared" si="46"/>
        <v>#NAME?</v>
      </c>
      <c r="AH140" s="81" t="e">
        <f t="shared" si="46"/>
        <v>#NAME?</v>
      </c>
      <c r="AI140" s="79" t="e">
        <f>VLOOKUP($E140,選手登録!$O$8:$AD$57,16,0)</f>
        <v>#N/A</v>
      </c>
      <c r="AJ140" s="80" t="e">
        <f t="shared" si="47"/>
        <v>#NAME?</v>
      </c>
      <c r="AK140" s="81" t="e">
        <f t="shared" si="47"/>
        <v>#NAME?</v>
      </c>
      <c r="AQ140" s="1">
        <f t="shared" si="51"/>
        <v>3</v>
      </c>
      <c r="AR140" s="1">
        <f t="shared" si="48"/>
        <v>0</v>
      </c>
      <c r="AS140" s="1" t="e">
        <f t="shared" si="49"/>
        <v>#NAME?</v>
      </c>
    </row>
    <row r="141" spans="1:45" ht="36" customHeight="1" x14ac:dyDescent="0.2">
      <c r="A141" s="75">
        <v>4</v>
      </c>
      <c r="B141" s="75" t="b">
        <f t="shared" si="50"/>
        <v>0</v>
      </c>
      <c r="C141" s="75" t="b">
        <f t="shared" si="50"/>
        <v>0</v>
      </c>
      <c r="D141" s="75" t="b">
        <f t="shared" si="50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4"/>
        <v>#NAME?</v>
      </c>
      <c r="AB141" s="81" t="e">
        <f t="shared" si="44"/>
        <v>#NAME?</v>
      </c>
      <c r="AC141" s="79" t="e">
        <f>VLOOKUP($E141,選手登録!$O$8:$AD$57,14,0)</f>
        <v>#N/A</v>
      </c>
      <c r="AD141" s="80" t="e">
        <f t="shared" si="45"/>
        <v>#NAME?</v>
      </c>
      <c r="AE141" s="81" t="e">
        <f t="shared" si="45"/>
        <v>#NAME?</v>
      </c>
      <c r="AF141" s="79" t="e">
        <f>VLOOKUP($E141,選手登録!$O$8:$AD$57,15,0)</f>
        <v>#N/A</v>
      </c>
      <c r="AG141" s="80" t="e">
        <f t="shared" si="46"/>
        <v>#NAME?</v>
      </c>
      <c r="AH141" s="81" t="e">
        <f t="shared" si="46"/>
        <v>#NAME?</v>
      </c>
      <c r="AI141" s="79" t="e">
        <f>VLOOKUP($E141,選手登録!$O$8:$AD$57,16,0)</f>
        <v>#N/A</v>
      </c>
      <c r="AJ141" s="80" t="e">
        <f t="shared" si="47"/>
        <v>#NAME?</v>
      </c>
      <c r="AK141" s="81" t="e">
        <f t="shared" si="47"/>
        <v>#NAME?</v>
      </c>
      <c r="AQ141" s="1">
        <f t="shared" si="51"/>
        <v>4</v>
      </c>
      <c r="AR141" s="1">
        <f t="shared" si="48"/>
        <v>0</v>
      </c>
      <c r="AS141" s="1" t="e">
        <f t="shared" si="49"/>
        <v>#NAME?</v>
      </c>
    </row>
    <row r="142" spans="1:45" ht="36" customHeight="1" x14ac:dyDescent="0.2">
      <c r="A142" s="75">
        <v>5</v>
      </c>
      <c r="B142" s="75" t="b">
        <f t="shared" si="50"/>
        <v>0</v>
      </c>
      <c r="C142" s="75" t="b">
        <f t="shared" si="50"/>
        <v>0</v>
      </c>
      <c r="D142" s="75" t="b">
        <f t="shared" si="50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4"/>
        <v>#NAME?</v>
      </c>
      <c r="AB142" s="81" t="e">
        <f t="shared" si="44"/>
        <v>#NAME?</v>
      </c>
      <c r="AC142" s="79" t="e">
        <f>VLOOKUP($E142,選手登録!$O$8:$AD$57,14,0)</f>
        <v>#N/A</v>
      </c>
      <c r="AD142" s="80" t="e">
        <f t="shared" si="45"/>
        <v>#NAME?</v>
      </c>
      <c r="AE142" s="81" t="e">
        <f t="shared" si="45"/>
        <v>#NAME?</v>
      </c>
      <c r="AF142" s="79" t="e">
        <f>VLOOKUP($E142,選手登録!$O$8:$AD$57,15,0)</f>
        <v>#N/A</v>
      </c>
      <c r="AG142" s="80" t="e">
        <f t="shared" si="46"/>
        <v>#NAME?</v>
      </c>
      <c r="AH142" s="81" t="e">
        <f t="shared" si="46"/>
        <v>#NAME?</v>
      </c>
      <c r="AI142" s="79" t="e">
        <f>VLOOKUP($E142,選手登録!$O$8:$AD$57,16,0)</f>
        <v>#N/A</v>
      </c>
      <c r="AJ142" s="80" t="e">
        <f t="shared" si="47"/>
        <v>#NAME?</v>
      </c>
      <c r="AK142" s="81" t="e">
        <f t="shared" si="47"/>
        <v>#NAME?</v>
      </c>
      <c r="AQ142" s="1">
        <f t="shared" si="51"/>
        <v>5</v>
      </c>
      <c r="AR142" s="1">
        <f t="shared" si="48"/>
        <v>0</v>
      </c>
      <c r="AS142" s="1" t="e">
        <f t="shared" si="49"/>
        <v>#NAME?</v>
      </c>
    </row>
    <row r="143" spans="1:45" ht="36" customHeight="1" x14ac:dyDescent="0.2">
      <c r="A143" s="75">
        <v>6</v>
      </c>
      <c r="B143" s="75" t="b">
        <f t="shared" si="50"/>
        <v>0</v>
      </c>
      <c r="C143" s="75" t="b">
        <f t="shared" si="50"/>
        <v>0</v>
      </c>
      <c r="D143" s="75" t="b">
        <f t="shared" si="50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4"/>
        <v>#NAME?</v>
      </c>
      <c r="AB143" s="81" t="e">
        <f t="shared" si="44"/>
        <v>#NAME?</v>
      </c>
      <c r="AC143" s="79" t="e">
        <f>VLOOKUP($E143,選手登録!$O$8:$AD$57,14,0)</f>
        <v>#N/A</v>
      </c>
      <c r="AD143" s="80" t="e">
        <f t="shared" si="45"/>
        <v>#NAME?</v>
      </c>
      <c r="AE143" s="81" t="e">
        <f t="shared" si="45"/>
        <v>#NAME?</v>
      </c>
      <c r="AF143" s="79" t="e">
        <f>VLOOKUP($E143,選手登録!$O$8:$AD$57,15,0)</f>
        <v>#N/A</v>
      </c>
      <c r="AG143" s="80" t="e">
        <f t="shared" si="46"/>
        <v>#NAME?</v>
      </c>
      <c r="AH143" s="81" t="e">
        <f t="shared" si="46"/>
        <v>#NAME?</v>
      </c>
      <c r="AI143" s="79" t="e">
        <f>VLOOKUP($E143,選手登録!$O$8:$AD$57,16,0)</f>
        <v>#N/A</v>
      </c>
      <c r="AJ143" s="80" t="e">
        <f t="shared" si="47"/>
        <v>#NAME?</v>
      </c>
      <c r="AK143" s="81" t="e">
        <f t="shared" si="47"/>
        <v>#NAME?</v>
      </c>
      <c r="AQ143" s="1">
        <f t="shared" si="51"/>
        <v>6</v>
      </c>
      <c r="AR143" s="1">
        <f t="shared" si="48"/>
        <v>0</v>
      </c>
      <c r="AS143" s="1" t="e">
        <f t="shared" si="49"/>
        <v>#NAME?</v>
      </c>
    </row>
    <row r="144" spans="1:45" ht="36" customHeight="1" x14ac:dyDescent="0.2">
      <c r="A144" s="75">
        <v>7</v>
      </c>
      <c r="B144" s="75" t="b">
        <f t="shared" si="50"/>
        <v>0</v>
      </c>
      <c r="C144" s="75" t="b">
        <f t="shared" si="50"/>
        <v>0</v>
      </c>
      <c r="D144" s="75" t="b">
        <f t="shared" si="50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4"/>
        <v>#NAME?</v>
      </c>
      <c r="AB144" s="81" t="e">
        <f t="shared" si="44"/>
        <v>#NAME?</v>
      </c>
      <c r="AC144" s="79" t="e">
        <f>VLOOKUP($E144,選手登録!$O$8:$AD$57,14,0)</f>
        <v>#N/A</v>
      </c>
      <c r="AD144" s="80" t="e">
        <f t="shared" si="45"/>
        <v>#NAME?</v>
      </c>
      <c r="AE144" s="81" t="e">
        <f t="shared" si="45"/>
        <v>#NAME?</v>
      </c>
      <c r="AF144" s="79" t="e">
        <f>VLOOKUP($E144,選手登録!$O$8:$AD$57,15,0)</f>
        <v>#N/A</v>
      </c>
      <c r="AG144" s="80" t="e">
        <f t="shared" si="46"/>
        <v>#NAME?</v>
      </c>
      <c r="AH144" s="81" t="e">
        <f t="shared" si="46"/>
        <v>#NAME?</v>
      </c>
      <c r="AI144" s="79" t="e">
        <f>VLOOKUP($E144,選手登録!$O$8:$AD$57,16,0)</f>
        <v>#N/A</v>
      </c>
      <c r="AJ144" s="80" t="e">
        <f t="shared" si="47"/>
        <v>#NAME?</v>
      </c>
      <c r="AK144" s="81" t="e">
        <f t="shared" si="47"/>
        <v>#NAME?</v>
      </c>
      <c r="AQ144" s="1">
        <f t="shared" si="51"/>
        <v>7</v>
      </c>
      <c r="AR144" s="1">
        <f t="shared" si="48"/>
        <v>0</v>
      </c>
      <c r="AS144" s="1" t="e">
        <f t="shared" si="49"/>
        <v>#NAME?</v>
      </c>
    </row>
    <row r="145" spans="1:45" ht="36" customHeight="1" x14ac:dyDescent="0.2">
      <c r="A145" s="75">
        <v>8</v>
      </c>
      <c r="B145" s="75" t="b">
        <f t="shared" si="50"/>
        <v>0</v>
      </c>
      <c r="C145" s="75" t="b">
        <f t="shared" si="50"/>
        <v>0</v>
      </c>
      <c r="D145" s="75" t="b">
        <f t="shared" si="50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4"/>
        <v>#NAME?</v>
      </c>
      <c r="AB145" s="81" t="e">
        <f t="shared" si="44"/>
        <v>#NAME?</v>
      </c>
      <c r="AC145" s="79" t="e">
        <f>VLOOKUP($E145,選手登録!$O$8:$AD$57,14,0)</f>
        <v>#N/A</v>
      </c>
      <c r="AD145" s="80" t="e">
        <f t="shared" si="45"/>
        <v>#NAME?</v>
      </c>
      <c r="AE145" s="81" t="e">
        <f t="shared" si="45"/>
        <v>#NAME?</v>
      </c>
      <c r="AF145" s="79" t="e">
        <f>VLOOKUP($E145,選手登録!$O$8:$AD$57,15,0)</f>
        <v>#N/A</v>
      </c>
      <c r="AG145" s="80" t="e">
        <f t="shared" si="46"/>
        <v>#NAME?</v>
      </c>
      <c r="AH145" s="81" t="e">
        <f t="shared" si="46"/>
        <v>#NAME?</v>
      </c>
      <c r="AI145" s="79" t="e">
        <f>VLOOKUP($E145,選手登録!$O$8:$AD$57,16,0)</f>
        <v>#N/A</v>
      </c>
      <c r="AJ145" s="80" t="e">
        <f t="shared" si="47"/>
        <v>#NAME?</v>
      </c>
      <c r="AK145" s="81" t="e">
        <f t="shared" si="47"/>
        <v>#NAME?</v>
      </c>
      <c r="AQ145" s="1">
        <f t="shared" si="51"/>
        <v>8</v>
      </c>
      <c r="AR145" s="1">
        <f t="shared" si="48"/>
        <v>0</v>
      </c>
      <c r="AS145" s="1" t="e">
        <f t="shared" si="49"/>
        <v>#NAME?</v>
      </c>
    </row>
    <row r="146" spans="1:45" ht="36" customHeight="1" x14ac:dyDescent="0.2">
      <c r="A146" s="75">
        <v>9</v>
      </c>
      <c r="B146" s="75" t="b">
        <f t="shared" si="50"/>
        <v>0</v>
      </c>
      <c r="C146" s="75" t="b">
        <f t="shared" si="50"/>
        <v>0</v>
      </c>
      <c r="D146" s="75" t="b">
        <f t="shared" si="50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4"/>
        <v>#NAME?</v>
      </c>
      <c r="AB146" s="81" t="e">
        <f t="shared" si="44"/>
        <v>#NAME?</v>
      </c>
      <c r="AC146" s="79" t="e">
        <f>VLOOKUP($E146,選手登録!$O$8:$AD$57,14,0)</f>
        <v>#N/A</v>
      </c>
      <c r="AD146" s="80" t="e">
        <f t="shared" si="45"/>
        <v>#NAME?</v>
      </c>
      <c r="AE146" s="81" t="e">
        <f t="shared" si="45"/>
        <v>#NAME?</v>
      </c>
      <c r="AF146" s="79" t="e">
        <f>VLOOKUP($E146,選手登録!$O$8:$AD$57,15,0)</f>
        <v>#N/A</v>
      </c>
      <c r="AG146" s="80" t="e">
        <f t="shared" si="46"/>
        <v>#NAME?</v>
      </c>
      <c r="AH146" s="81" t="e">
        <f t="shared" si="46"/>
        <v>#NAME?</v>
      </c>
      <c r="AI146" s="79" t="e">
        <f>VLOOKUP($E146,選手登録!$O$8:$AD$57,16,0)</f>
        <v>#N/A</v>
      </c>
      <c r="AJ146" s="80" t="e">
        <f t="shared" si="47"/>
        <v>#NAME?</v>
      </c>
      <c r="AK146" s="81" t="e">
        <f t="shared" si="47"/>
        <v>#NAME?</v>
      </c>
      <c r="AQ146" s="1">
        <f t="shared" si="51"/>
        <v>9</v>
      </c>
      <c r="AR146" s="1">
        <f t="shared" si="48"/>
        <v>0</v>
      </c>
      <c r="AS146" s="1" t="e">
        <f t="shared" si="49"/>
        <v>#NAME?</v>
      </c>
    </row>
    <row r="147" spans="1:45" ht="36" customHeight="1" x14ac:dyDescent="0.2">
      <c r="A147" s="75">
        <v>10</v>
      </c>
      <c r="B147" s="75" t="b">
        <f t="shared" si="50"/>
        <v>0</v>
      </c>
      <c r="C147" s="75" t="b">
        <f t="shared" si="50"/>
        <v>0</v>
      </c>
      <c r="D147" s="75" t="b">
        <f t="shared" si="50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4"/>
        <v>#NAME?</v>
      </c>
      <c r="AB147" s="81" t="e">
        <f t="shared" si="44"/>
        <v>#NAME?</v>
      </c>
      <c r="AC147" s="79" t="e">
        <f>VLOOKUP($E147,選手登録!$O$8:$AD$57,14,0)</f>
        <v>#N/A</v>
      </c>
      <c r="AD147" s="80" t="e">
        <f t="shared" si="45"/>
        <v>#NAME?</v>
      </c>
      <c r="AE147" s="81" t="e">
        <f t="shared" si="45"/>
        <v>#NAME?</v>
      </c>
      <c r="AF147" s="79" t="e">
        <f>VLOOKUP($E147,選手登録!$O$8:$AD$57,15,0)</f>
        <v>#N/A</v>
      </c>
      <c r="AG147" s="80" t="e">
        <f t="shared" si="46"/>
        <v>#NAME?</v>
      </c>
      <c r="AH147" s="81" t="e">
        <f t="shared" si="46"/>
        <v>#NAME?</v>
      </c>
      <c r="AI147" s="79" t="e">
        <f>VLOOKUP($E147,選手登録!$O$8:$AD$57,16,0)</f>
        <v>#N/A</v>
      </c>
      <c r="AJ147" s="80" t="e">
        <f t="shared" si="47"/>
        <v>#NAME?</v>
      </c>
      <c r="AK147" s="81" t="e">
        <f t="shared" si="47"/>
        <v>#NAME?</v>
      </c>
      <c r="AQ147" s="1">
        <f t="shared" si="51"/>
        <v>10</v>
      </c>
      <c r="AR147" s="1">
        <f t="shared" si="48"/>
        <v>0</v>
      </c>
      <c r="AS147" s="1" t="e">
        <f t="shared" si="49"/>
        <v>#NAME?</v>
      </c>
    </row>
    <row r="148" spans="1:45" ht="36" customHeight="1" x14ac:dyDescent="0.2">
      <c r="A148" s="75">
        <v>11</v>
      </c>
      <c r="B148" s="75" t="b">
        <f t="shared" si="50"/>
        <v>0</v>
      </c>
      <c r="C148" s="75" t="b">
        <f t="shared" si="50"/>
        <v>0</v>
      </c>
      <c r="D148" s="75" t="b">
        <f t="shared" si="50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4"/>
        <v>#NAME?</v>
      </c>
      <c r="AB148" s="81" t="e">
        <f t="shared" si="44"/>
        <v>#NAME?</v>
      </c>
      <c r="AC148" s="79" t="e">
        <f>VLOOKUP($E148,選手登録!$O$8:$AD$57,14,0)</f>
        <v>#N/A</v>
      </c>
      <c r="AD148" s="80" t="e">
        <f t="shared" si="45"/>
        <v>#NAME?</v>
      </c>
      <c r="AE148" s="81" t="e">
        <f t="shared" si="45"/>
        <v>#NAME?</v>
      </c>
      <c r="AF148" s="79" t="e">
        <f>VLOOKUP($E148,選手登録!$O$8:$AD$57,15,0)</f>
        <v>#N/A</v>
      </c>
      <c r="AG148" s="80" t="e">
        <f t="shared" si="46"/>
        <v>#NAME?</v>
      </c>
      <c r="AH148" s="81" t="e">
        <f t="shared" si="46"/>
        <v>#NAME?</v>
      </c>
      <c r="AI148" s="79" t="e">
        <f>VLOOKUP($E148,選手登録!$O$8:$AD$57,16,0)</f>
        <v>#N/A</v>
      </c>
      <c r="AJ148" s="80" t="e">
        <f t="shared" si="47"/>
        <v>#NAME?</v>
      </c>
      <c r="AK148" s="81" t="e">
        <f t="shared" si="47"/>
        <v>#NAME?</v>
      </c>
      <c r="AQ148" s="1">
        <f t="shared" si="51"/>
        <v>11</v>
      </c>
      <c r="AR148" s="1">
        <f t="shared" si="48"/>
        <v>0</v>
      </c>
      <c r="AS148" s="1" t="e">
        <f t="shared" si="49"/>
        <v>#NAME?</v>
      </c>
    </row>
    <row r="149" spans="1:45" ht="36" customHeight="1" x14ac:dyDescent="0.2">
      <c r="A149" s="75">
        <v>12</v>
      </c>
      <c r="B149" s="75" t="b">
        <f t="shared" si="50"/>
        <v>0</v>
      </c>
      <c r="C149" s="75" t="b">
        <f t="shared" si="50"/>
        <v>0</v>
      </c>
      <c r="D149" s="75" t="b">
        <f t="shared" si="50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4"/>
        <v>#NAME?</v>
      </c>
      <c r="AB149" s="81" t="e">
        <f t="shared" si="44"/>
        <v>#NAME?</v>
      </c>
      <c r="AC149" s="79" t="e">
        <f>VLOOKUP($E149,選手登録!$O$8:$AD$57,14,0)</f>
        <v>#N/A</v>
      </c>
      <c r="AD149" s="80" t="e">
        <f t="shared" si="45"/>
        <v>#NAME?</v>
      </c>
      <c r="AE149" s="81" t="e">
        <f t="shared" si="45"/>
        <v>#NAME?</v>
      </c>
      <c r="AF149" s="79" t="e">
        <f>VLOOKUP($E149,選手登録!$O$8:$AD$57,15,0)</f>
        <v>#N/A</v>
      </c>
      <c r="AG149" s="80" t="e">
        <f t="shared" si="46"/>
        <v>#NAME?</v>
      </c>
      <c r="AH149" s="81" t="e">
        <f t="shared" si="46"/>
        <v>#NAME?</v>
      </c>
      <c r="AI149" s="79" t="e">
        <f>VLOOKUP($E149,選手登録!$O$8:$AD$57,16,0)</f>
        <v>#N/A</v>
      </c>
      <c r="AJ149" s="80" t="e">
        <f t="shared" si="47"/>
        <v>#NAME?</v>
      </c>
      <c r="AK149" s="81" t="e">
        <f t="shared" si="47"/>
        <v>#NAME?</v>
      </c>
      <c r="AQ149" s="1">
        <f t="shared" si="51"/>
        <v>12</v>
      </c>
      <c r="AR149" s="1">
        <f t="shared" si="48"/>
        <v>0</v>
      </c>
      <c r="AS149" s="1" t="e">
        <f t="shared" si="49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花園高等学校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  <row r="157" spans="1:45" ht="25.05" customHeight="1" x14ac:dyDescent="0.2">
      <c r="A157" s="93" t="str">
        <f>$A$1</f>
        <v>令和６年度 全国高等学校総合体育大会 柔道競技（個人試合）京都府予選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5"/>
    </row>
    <row r="158" spans="1:45" ht="25.05" customHeight="1" x14ac:dyDescent="0.2">
      <c r="A158" s="96" t="str">
        <f>$A$2</f>
        <v>申込書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97"/>
    </row>
    <row r="159" spans="1:45" ht="20.100000000000001" customHeight="1" x14ac:dyDescent="0.2">
      <c r="A159" s="85" t="s">
        <v>0</v>
      </c>
      <c r="B159" s="85"/>
      <c r="C159" s="85"/>
      <c r="D159" s="85" t="s">
        <v>1</v>
      </c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 t="s">
        <v>32</v>
      </c>
      <c r="P159" s="85"/>
      <c r="Q159" s="85"/>
      <c r="R159" s="85"/>
      <c r="S159" s="85" t="s">
        <v>138</v>
      </c>
      <c r="T159" s="85"/>
      <c r="U159" s="85"/>
      <c r="V159" s="85"/>
      <c r="W159" s="85"/>
      <c r="X159" s="85"/>
      <c r="Y159" s="85" t="s">
        <v>137</v>
      </c>
      <c r="Z159" s="85"/>
      <c r="AA159" s="85"/>
      <c r="AB159" s="85"/>
      <c r="AC159" s="85"/>
      <c r="AD159" s="85"/>
      <c r="AE159" s="85" t="s">
        <v>139</v>
      </c>
      <c r="AF159" s="85"/>
      <c r="AG159" s="85"/>
      <c r="AH159" s="85"/>
      <c r="AI159" s="85"/>
      <c r="AJ159" s="85"/>
      <c r="AK159" s="85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7</v>
      </c>
      <c r="C160" s="58" t="str">
        <f>MID(選手登録!$A$3,3,1)</f>
        <v>3</v>
      </c>
      <c r="D160" s="98" t="str">
        <f>選手登録!$B$3</f>
        <v>花園高等学校</v>
      </c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 t="str">
        <f>選手登録!$C$3</f>
        <v>（花園）</v>
      </c>
      <c r="P160" s="98"/>
      <c r="Q160" s="98"/>
      <c r="R160" s="98"/>
      <c r="S160" s="99" t="str">
        <f>選手登録!$O$3</f>
        <v xml:space="preserve"> </v>
      </c>
      <c r="T160" s="99"/>
      <c r="U160" s="99"/>
      <c r="V160" s="99"/>
      <c r="W160" s="99"/>
      <c r="X160" s="99"/>
      <c r="Y160" s="75" t="str">
        <f>選手登録!$P$3</f>
        <v xml:space="preserve"> </v>
      </c>
      <c r="Z160" s="75"/>
      <c r="AA160" s="75"/>
      <c r="AB160" s="75"/>
      <c r="AC160" s="75"/>
      <c r="AD160" s="75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82" t="s">
        <v>165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4" t="s">
        <v>166</v>
      </c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46"/>
      <c r="AF161" s="68" t="s">
        <v>140</v>
      </c>
      <c r="AG161" s="68"/>
      <c r="AH161" s="55" t="s">
        <v>2</v>
      </c>
      <c r="AI161" s="86"/>
      <c r="AJ161" s="86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66" t="s">
        <v>4</v>
      </c>
      <c r="I162" s="66"/>
      <c r="J162" s="66"/>
      <c r="K162" s="66"/>
      <c r="L162" s="66"/>
      <c r="M162" s="42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88" t="s">
        <v>5</v>
      </c>
      <c r="B163" s="89"/>
      <c r="C163" s="89"/>
      <c r="D163" s="90"/>
      <c r="E163" s="91" t="s">
        <v>136</v>
      </c>
      <c r="F163" s="92"/>
      <c r="G163" s="92"/>
      <c r="H163" s="92"/>
      <c r="I163" s="92"/>
      <c r="J163" s="92"/>
      <c r="K163" s="92"/>
      <c r="L163" s="85" t="s">
        <v>137</v>
      </c>
      <c r="M163" s="85"/>
      <c r="N163" s="85"/>
      <c r="O163" s="85"/>
      <c r="P163" s="85"/>
      <c r="Q163" s="85"/>
      <c r="R163" s="85"/>
      <c r="S163" s="85" t="s">
        <v>139</v>
      </c>
      <c r="T163" s="85"/>
      <c r="U163" s="85"/>
      <c r="V163" s="85"/>
      <c r="W163" s="85"/>
      <c r="X163" s="85"/>
      <c r="Y163" s="85"/>
      <c r="Z163" s="85" t="s">
        <v>6</v>
      </c>
      <c r="AA163" s="85"/>
      <c r="AB163" s="85"/>
      <c r="AC163" s="85" t="s">
        <v>7</v>
      </c>
      <c r="AD163" s="85"/>
      <c r="AE163" s="85"/>
      <c r="AF163" s="85" t="s">
        <v>8</v>
      </c>
      <c r="AG163" s="85"/>
      <c r="AH163" s="85"/>
      <c r="AI163" s="85" t="s">
        <v>9</v>
      </c>
      <c r="AJ163" s="85"/>
      <c r="AK163" s="85"/>
    </row>
    <row r="164" spans="1:45" ht="36" customHeight="1" x14ac:dyDescent="0.2">
      <c r="A164" s="75">
        <v>1</v>
      </c>
      <c r="B164" s="75" t="b">
        <f>IF($AI$5=1,1,IF($AI$5=2,11,IF($AI$5=3,21)))</f>
        <v>0</v>
      </c>
      <c r="C164" s="75" t="b">
        <f>IF($AI$5=1,1,IF($AI$5=2,11,IF($AI$5=3,21)))</f>
        <v>0</v>
      </c>
      <c r="D164" s="75" t="b">
        <f>IF($AI$5=1,1,IF($AI$5=2,11,IF($AI$5=3,21)))</f>
        <v>0</v>
      </c>
      <c r="E164" s="76"/>
      <c r="F164" s="77"/>
      <c r="G164" s="77"/>
      <c r="H164" s="77"/>
      <c r="I164" s="77"/>
      <c r="J164" s="77"/>
      <c r="K164" s="77"/>
      <c r="L164" s="78" t="e">
        <f>VLOOKUP($E164,選手登録!$O$8:$AD$57,2,0)</f>
        <v>#N/A</v>
      </c>
      <c r="M164" s="78"/>
      <c r="N164" s="78"/>
      <c r="O164" s="78"/>
      <c r="P164" s="78"/>
      <c r="Q164" s="78"/>
      <c r="R164" s="78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9" t="e">
        <f>VLOOKUP($E164,選手登録!$O$8:$AD$57,13,0)</f>
        <v>#N/A</v>
      </c>
      <c r="AA164" s="80" t="e">
        <f t="shared" ref="AA164:AB175" si="52">VLOOKUP($E164,データ,13,0)</f>
        <v>#NAME?</v>
      </c>
      <c r="AB164" s="81" t="e">
        <f t="shared" si="52"/>
        <v>#NAME?</v>
      </c>
      <c r="AC164" s="79" t="e">
        <f>VLOOKUP($E164,選手登録!$O$8:$AD$57,14,0)</f>
        <v>#N/A</v>
      </c>
      <c r="AD164" s="80" t="e">
        <f t="shared" ref="AD164:AE175" si="53">VLOOKUP($E164,データ,13,0)</f>
        <v>#NAME?</v>
      </c>
      <c r="AE164" s="81" t="e">
        <f t="shared" si="53"/>
        <v>#NAME?</v>
      </c>
      <c r="AF164" s="79" t="e">
        <f>VLOOKUP($E164,選手登録!$O$8:$AD$57,15,0)</f>
        <v>#N/A</v>
      </c>
      <c r="AG164" s="80" t="e">
        <f t="shared" ref="AG164:AH175" si="54">VLOOKUP($E164,データ,13,0)</f>
        <v>#NAME?</v>
      </c>
      <c r="AH164" s="81" t="e">
        <f t="shared" si="54"/>
        <v>#NAME?</v>
      </c>
      <c r="AI164" s="79" t="e">
        <f>VLOOKUP($E164,選手登録!$O$8:$AD$57,16,0)</f>
        <v>#N/A</v>
      </c>
      <c r="AJ164" s="80" t="e">
        <f t="shared" ref="AJ164:AK175" si="55">VLOOKUP($E164,データ,13,0)</f>
        <v>#NAME?</v>
      </c>
      <c r="AK164" s="81" t="e">
        <f t="shared" si="55"/>
        <v>#NAME?</v>
      </c>
      <c r="AQ164" s="1">
        <f>A164</f>
        <v>1</v>
      </c>
      <c r="AR164" s="1">
        <f t="shared" ref="AR164:AR175" si="56">$N$6</f>
        <v>0</v>
      </c>
      <c r="AS164" s="1" t="e">
        <f t="shared" ref="AS164:AS175" si="57">VLOOKUP(E164,データ,3,0)</f>
        <v>#NAME?</v>
      </c>
    </row>
    <row r="165" spans="1:45" ht="36" customHeight="1" x14ac:dyDescent="0.2">
      <c r="A165" s="75">
        <v>2</v>
      </c>
      <c r="B165" s="75" t="b">
        <f t="shared" ref="B165:D175" si="58">IF($AI$5=1,1,IF($AI$5=2,11,IF($AI$5=3,21)))</f>
        <v>0</v>
      </c>
      <c r="C165" s="75" t="b">
        <f t="shared" si="58"/>
        <v>0</v>
      </c>
      <c r="D165" s="75" t="b">
        <f t="shared" si="58"/>
        <v>0</v>
      </c>
      <c r="E165" s="76"/>
      <c r="F165" s="77"/>
      <c r="G165" s="77"/>
      <c r="H165" s="77"/>
      <c r="I165" s="77"/>
      <c r="J165" s="77"/>
      <c r="K165" s="77"/>
      <c r="L165" s="78" t="e">
        <f>VLOOKUP($E165,選手登録!$O$8:$AD$57,2,0)</f>
        <v>#N/A</v>
      </c>
      <c r="M165" s="78"/>
      <c r="N165" s="78"/>
      <c r="O165" s="78"/>
      <c r="P165" s="78"/>
      <c r="Q165" s="78"/>
      <c r="R165" s="78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9" t="e">
        <f>VLOOKUP($E165,選手登録!$O$8:$AD$57,13,0)</f>
        <v>#N/A</v>
      </c>
      <c r="AA165" s="80" t="e">
        <f t="shared" si="52"/>
        <v>#NAME?</v>
      </c>
      <c r="AB165" s="81" t="e">
        <f t="shared" si="52"/>
        <v>#NAME?</v>
      </c>
      <c r="AC165" s="79" t="e">
        <f>VLOOKUP($E165,選手登録!$O$8:$AD$57,14,0)</f>
        <v>#N/A</v>
      </c>
      <c r="AD165" s="80" t="e">
        <f t="shared" si="53"/>
        <v>#NAME?</v>
      </c>
      <c r="AE165" s="81" t="e">
        <f t="shared" si="53"/>
        <v>#NAME?</v>
      </c>
      <c r="AF165" s="79" t="e">
        <f>VLOOKUP($E165,選手登録!$O$8:$AD$57,15,0)</f>
        <v>#N/A</v>
      </c>
      <c r="AG165" s="80" t="e">
        <f t="shared" si="54"/>
        <v>#NAME?</v>
      </c>
      <c r="AH165" s="81" t="e">
        <f t="shared" si="54"/>
        <v>#NAME?</v>
      </c>
      <c r="AI165" s="79" t="e">
        <f>VLOOKUP($E165,選手登録!$O$8:$AD$57,16,0)</f>
        <v>#N/A</v>
      </c>
      <c r="AJ165" s="80" t="e">
        <f t="shared" si="55"/>
        <v>#NAME?</v>
      </c>
      <c r="AK165" s="81" t="e">
        <f t="shared" si="55"/>
        <v>#NAME?</v>
      </c>
      <c r="AQ165" s="1">
        <f t="shared" ref="AQ165:AQ175" si="59">A165</f>
        <v>2</v>
      </c>
      <c r="AR165" s="1">
        <f t="shared" si="56"/>
        <v>0</v>
      </c>
      <c r="AS165" s="1" t="e">
        <f t="shared" si="57"/>
        <v>#NAME?</v>
      </c>
    </row>
    <row r="166" spans="1:45" ht="36" customHeight="1" x14ac:dyDescent="0.2">
      <c r="A166" s="75">
        <v>3</v>
      </c>
      <c r="B166" s="75" t="b">
        <f t="shared" si="58"/>
        <v>0</v>
      </c>
      <c r="C166" s="75" t="b">
        <f t="shared" si="58"/>
        <v>0</v>
      </c>
      <c r="D166" s="75" t="b">
        <f t="shared" si="58"/>
        <v>0</v>
      </c>
      <c r="E166" s="76"/>
      <c r="F166" s="77"/>
      <c r="G166" s="77"/>
      <c r="H166" s="77"/>
      <c r="I166" s="77"/>
      <c r="J166" s="77"/>
      <c r="K166" s="77"/>
      <c r="L166" s="78" t="e">
        <f>VLOOKUP($E166,選手登録!$O$8:$AD$57,2,0)</f>
        <v>#N/A</v>
      </c>
      <c r="M166" s="78"/>
      <c r="N166" s="78"/>
      <c r="O166" s="78"/>
      <c r="P166" s="78"/>
      <c r="Q166" s="78"/>
      <c r="R166" s="78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9" t="e">
        <f>VLOOKUP($E166,選手登録!$O$8:$AD$57,13,0)</f>
        <v>#N/A</v>
      </c>
      <c r="AA166" s="80" t="e">
        <f t="shared" si="52"/>
        <v>#NAME?</v>
      </c>
      <c r="AB166" s="81" t="e">
        <f t="shared" si="52"/>
        <v>#NAME?</v>
      </c>
      <c r="AC166" s="79" t="e">
        <f>VLOOKUP($E166,選手登録!$O$8:$AD$57,14,0)</f>
        <v>#N/A</v>
      </c>
      <c r="AD166" s="80" t="e">
        <f t="shared" si="53"/>
        <v>#NAME?</v>
      </c>
      <c r="AE166" s="81" t="e">
        <f t="shared" si="53"/>
        <v>#NAME?</v>
      </c>
      <c r="AF166" s="79" t="e">
        <f>VLOOKUP($E166,選手登録!$O$8:$AD$57,15,0)</f>
        <v>#N/A</v>
      </c>
      <c r="AG166" s="80" t="e">
        <f t="shared" si="54"/>
        <v>#NAME?</v>
      </c>
      <c r="AH166" s="81" t="e">
        <f t="shared" si="54"/>
        <v>#NAME?</v>
      </c>
      <c r="AI166" s="79" t="e">
        <f>VLOOKUP($E166,選手登録!$O$8:$AD$57,16,0)</f>
        <v>#N/A</v>
      </c>
      <c r="AJ166" s="80" t="e">
        <f t="shared" si="55"/>
        <v>#NAME?</v>
      </c>
      <c r="AK166" s="81" t="e">
        <f t="shared" si="55"/>
        <v>#NAME?</v>
      </c>
      <c r="AQ166" s="1">
        <f t="shared" si="59"/>
        <v>3</v>
      </c>
      <c r="AR166" s="1">
        <f t="shared" si="56"/>
        <v>0</v>
      </c>
      <c r="AS166" s="1" t="e">
        <f t="shared" si="57"/>
        <v>#NAME?</v>
      </c>
    </row>
    <row r="167" spans="1:45" ht="36" customHeight="1" x14ac:dyDescent="0.2">
      <c r="A167" s="75">
        <v>4</v>
      </c>
      <c r="B167" s="75" t="b">
        <f t="shared" si="58"/>
        <v>0</v>
      </c>
      <c r="C167" s="75" t="b">
        <f t="shared" si="58"/>
        <v>0</v>
      </c>
      <c r="D167" s="75" t="b">
        <f t="shared" si="58"/>
        <v>0</v>
      </c>
      <c r="E167" s="76"/>
      <c r="F167" s="77"/>
      <c r="G167" s="77"/>
      <c r="H167" s="77"/>
      <c r="I167" s="77"/>
      <c r="J167" s="77"/>
      <c r="K167" s="77"/>
      <c r="L167" s="78" t="e">
        <f>VLOOKUP($E167,選手登録!$O$8:$AD$57,2,0)</f>
        <v>#N/A</v>
      </c>
      <c r="M167" s="78"/>
      <c r="N167" s="78"/>
      <c r="O167" s="78"/>
      <c r="P167" s="78"/>
      <c r="Q167" s="78"/>
      <c r="R167" s="78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9" t="e">
        <f>VLOOKUP($E167,選手登録!$O$8:$AD$57,13,0)</f>
        <v>#N/A</v>
      </c>
      <c r="AA167" s="80" t="e">
        <f t="shared" si="52"/>
        <v>#NAME?</v>
      </c>
      <c r="AB167" s="81" t="e">
        <f t="shared" si="52"/>
        <v>#NAME?</v>
      </c>
      <c r="AC167" s="79" t="e">
        <f>VLOOKUP($E167,選手登録!$O$8:$AD$57,14,0)</f>
        <v>#N/A</v>
      </c>
      <c r="AD167" s="80" t="e">
        <f t="shared" si="53"/>
        <v>#NAME?</v>
      </c>
      <c r="AE167" s="81" t="e">
        <f t="shared" si="53"/>
        <v>#NAME?</v>
      </c>
      <c r="AF167" s="79" t="e">
        <f>VLOOKUP($E167,選手登録!$O$8:$AD$57,15,0)</f>
        <v>#N/A</v>
      </c>
      <c r="AG167" s="80" t="e">
        <f t="shared" si="54"/>
        <v>#NAME?</v>
      </c>
      <c r="AH167" s="81" t="e">
        <f t="shared" si="54"/>
        <v>#NAME?</v>
      </c>
      <c r="AI167" s="79" t="e">
        <f>VLOOKUP($E167,選手登録!$O$8:$AD$57,16,0)</f>
        <v>#N/A</v>
      </c>
      <c r="AJ167" s="80" t="e">
        <f t="shared" si="55"/>
        <v>#NAME?</v>
      </c>
      <c r="AK167" s="81" t="e">
        <f t="shared" si="55"/>
        <v>#NAME?</v>
      </c>
      <c r="AQ167" s="1">
        <f t="shared" si="59"/>
        <v>4</v>
      </c>
      <c r="AR167" s="1">
        <f t="shared" si="56"/>
        <v>0</v>
      </c>
      <c r="AS167" s="1" t="e">
        <f t="shared" si="57"/>
        <v>#NAME?</v>
      </c>
    </row>
    <row r="168" spans="1:45" ht="36" customHeight="1" x14ac:dyDescent="0.2">
      <c r="A168" s="75">
        <v>5</v>
      </c>
      <c r="B168" s="75" t="b">
        <f t="shared" si="58"/>
        <v>0</v>
      </c>
      <c r="C168" s="75" t="b">
        <f t="shared" si="58"/>
        <v>0</v>
      </c>
      <c r="D168" s="75" t="b">
        <f t="shared" si="58"/>
        <v>0</v>
      </c>
      <c r="E168" s="76"/>
      <c r="F168" s="77"/>
      <c r="G168" s="77"/>
      <c r="H168" s="77"/>
      <c r="I168" s="77"/>
      <c r="J168" s="77"/>
      <c r="K168" s="77"/>
      <c r="L168" s="78" t="e">
        <f>VLOOKUP($E168,選手登録!$O$8:$AD$57,2,0)</f>
        <v>#N/A</v>
      </c>
      <c r="M168" s="78"/>
      <c r="N168" s="78"/>
      <c r="O168" s="78"/>
      <c r="P168" s="78"/>
      <c r="Q168" s="78"/>
      <c r="R168" s="78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9" t="e">
        <f>VLOOKUP($E168,選手登録!$O$8:$AD$57,13,0)</f>
        <v>#N/A</v>
      </c>
      <c r="AA168" s="80" t="e">
        <f t="shared" si="52"/>
        <v>#NAME?</v>
      </c>
      <c r="AB168" s="81" t="e">
        <f t="shared" si="52"/>
        <v>#NAME?</v>
      </c>
      <c r="AC168" s="79" t="e">
        <f>VLOOKUP($E168,選手登録!$O$8:$AD$57,14,0)</f>
        <v>#N/A</v>
      </c>
      <c r="AD168" s="80" t="e">
        <f t="shared" si="53"/>
        <v>#NAME?</v>
      </c>
      <c r="AE168" s="81" t="e">
        <f t="shared" si="53"/>
        <v>#NAME?</v>
      </c>
      <c r="AF168" s="79" t="e">
        <f>VLOOKUP($E168,選手登録!$O$8:$AD$57,15,0)</f>
        <v>#N/A</v>
      </c>
      <c r="AG168" s="80" t="e">
        <f t="shared" si="54"/>
        <v>#NAME?</v>
      </c>
      <c r="AH168" s="81" t="e">
        <f t="shared" si="54"/>
        <v>#NAME?</v>
      </c>
      <c r="AI168" s="79" t="e">
        <f>VLOOKUP($E168,選手登録!$O$8:$AD$57,16,0)</f>
        <v>#N/A</v>
      </c>
      <c r="AJ168" s="80" t="e">
        <f t="shared" si="55"/>
        <v>#NAME?</v>
      </c>
      <c r="AK168" s="81" t="e">
        <f t="shared" si="55"/>
        <v>#NAME?</v>
      </c>
      <c r="AQ168" s="1">
        <f t="shared" si="59"/>
        <v>5</v>
      </c>
      <c r="AR168" s="1">
        <f t="shared" si="56"/>
        <v>0</v>
      </c>
      <c r="AS168" s="1" t="e">
        <f t="shared" si="57"/>
        <v>#NAME?</v>
      </c>
    </row>
    <row r="169" spans="1:45" ht="36" customHeight="1" x14ac:dyDescent="0.2">
      <c r="A169" s="75">
        <v>6</v>
      </c>
      <c r="B169" s="75" t="b">
        <f t="shared" si="58"/>
        <v>0</v>
      </c>
      <c r="C169" s="75" t="b">
        <f t="shared" si="58"/>
        <v>0</v>
      </c>
      <c r="D169" s="75" t="b">
        <f t="shared" si="58"/>
        <v>0</v>
      </c>
      <c r="E169" s="76"/>
      <c r="F169" s="77"/>
      <c r="G169" s="77"/>
      <c r="H169" s="77"/>
      <c r="I169" s="77"/>
      <c r="J169" s="77"/>
      <c r="K169" s="77"/>
      <c r="L169" s="78" t="e">
        <f>VLOOKUP($E169,選手登録!$O$8:$AD$57,2,0)</f>
        <v>#N/A</v>
      </c>
      <c r="M169" s="78"/>
      <c r="N169" s="78"/>
      <c r="O169" s="78"/>
      <c r="P169" s="78"/>
      <c r="Q169" s="78"/>
      <c r="R169" s="78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9" t="e">
        <f>VLOOKUP($E169,選手登録!$O$8:$AD$57,13,0)</f>
        <v>#N/A</v>
      </c>
      <c r="AA169" s="80" t="e">
        <f t="shared" si="52"/>
        <v>#NAME?</v>
      </c>
      <c r="AB169" s="81" t="e">
        <f t="shared" si="52"/>
        <v>#NAME?</v>
      </c>
      <c r="AC169" s="79" t="e">
        <f>VLOOKUP($E169,選手登録!$O$8:$AD$57,14,0)</f>
        <v>#N/A</v>
      </c>
      <c r="AD169" s="80" t="e">
        <f t="shared" si="53"/>
        <v>#NAME?</v>
      </c>
      <c r="AE169" s="81" t="e">
        <f t="shared" si="53"/>
        <v>#NAME?</v>
      </c>
      <c r="AF169" s="79" t="e">
        <f>VLOOKUP($E169,選手登録!$O$8:$AD$57,15,0)</f>
        <v>#N/A</v>
      </c>
      <c r="AG169" s="80" t="e">
        <f t="shared" si="54"/>
        <v>#NAME?</v>
      </c>
      <c r="AH169" s="81" t="e">
        <f t="shared" si="54"/>
        <v>#NAME?</v>
      </c>
      <c r="AI169" s="79" t="e">
        <f>VLOOKUP($E169,選手登録!$O$8:$AD$57,16,0)</f>
        <v>#N/A</v>
      </c>
      <c r="AJ169" s="80" t="e">
        <f t="shared" si="55"/>
        <v>#NAME?</v>
      </c>
      <c r="AK169" s="81" t="e">
        <f t="shared" si="55"/>
        <v>#NAME?</v>
      </c>
      <c r="AQ169" s="1">
        <f t="shared" si="59"/>
        <v>6</v>
      </c>
      <c r="AR169" s="1">
        <f t="shared" si="56"/>
        <v>0</v>
      </c>
      <c r="AS169" s="1" t="e">
        <f t="shared" si="57"/>
        <v>#NAME?</v>
      </c>
    </row>
    <row r="170" spans="1:45" ht="36" customHeight="1" x14ac:dyDescent="0.2">
      <c r="A170" s="75">
        <v>7</v>
      </c>
      <c r="B170" s="75" t="b">
        <f t="shared" si="58"/>
        <v>0</v>
      </c>
      <c r="C170" s="75" t="b">
        <f t="shared" si="58"/>
        <v>0</v>
      </c>
      <c r="D170" s="75" t="b">
        <f t="shared" si="58"/>
        <v>0</v>
      </c>
      <c r="E170" s="76"/>
      <c r="F170" s="77"/>
      <c r="G170" s="77"/>
      <c r="H170" s="77"/>
      <c r="I170" s="77"/>
      <c r="J170" s="77"/>
      <c r="K170" s="77"/>
      <c r="L170" s="78" t="e">
        <f>VLOOKUP($E170,選手登録!$O$8:$AD$57,2,0)</f>
        <v>#N/A</v>
      </c>
      <c r="M170" s="78"/>
      <c r="N170" s="78"/>
      <c r="O170" s="78"/>
      <c r="P170" s="78"/>
      <c r="Q170" s="78"/>
      <c r="R170" s="78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9" t="e">
        <f>VLOOKUP($E170,選手登録!$O$8:$AD$57,13,0)</f>
        <v>#N/A</v>
      </c>
      <c r="AA170" s="80" t="e">
        <f t="shared" si="52"/>
        <v>#NAME?</v>
      </c>
      <c r="AB170" s="81" t="e">
        <f t="shared" si="52"/>
        <v>#NAME?</v>
      </c>
      <c r="AC170" s="79" t="e">
        <f>VLOOKUP($E170,選手登録!$O$8:$AD$57,14,0)</f>
        <v>#N/A</v>
      </c>
      <c r="AD170" s="80" t="e">
        <f t="shared" si="53"/>
        <v>#NAME?</v>
      </c>
      <c r="AE170" s="81" t="e">
        <f t="shared" si="53"/>
        <v>#NAME?</v>
      </c>
      <c r="AF170" s="79" t="e">
        <f>VLOOKUP($E170,選手登録!$O$8:$AD$57,15,0)</f>
        <v>#N/A</v>
      </c>
      <c r="AG170" s="80" t="e">
        <f t="shared" si="54"/>
        <v>#NAME?</v>
      </c>
      <c r="AH170" s="81" t="e">
        <f t="shared" si="54"/>
        <v>#NAME?</v>
      </c>
      <c r="AI170" s="79" t="e">
        <f>VLOOKUP($E170,選手登録!$O$8:$AD$57,16,0)</f>
        <v>#N/A</v>
      </c>
      <c r="AJ170" s="80" t="e">
        <f t="shared" si="55"/>
        <v>#NAME?</v>
      </c>
      <c r="AK170" s="81" t="e">
        <f t="shared" si="55"/>
        <v>#NAME?</v>
      </c>
      <c r="AQ170" s="1">
        <f t="shared" si="59"/>
        <v>7</v>
      </c>
      <c r="AR170" s="1">
        <f t="shared" si="56"/>
        <v>0</v>
      </c>
      <c r="AS170" s="1" t="e">
        <f t="shared" si="57"/>
        <v>#NAME?</v>
      </c>
    </row>
    <row r="171" spans="1:45" ht="36" customHeight="1" x14ac:dyDescent="0.2">
      <c r="A171" s="75">
        <v>8</v>
      </c>
      <c r="B171" s="75" t="b">
        <f t="shared" si="58"/>
        <v>0</v>
      </c>
      <c r="C171" s="75" t="b">
        <f t="shared" si="58"/>
        <v>0</v>
      </c>
      <c r="D171" s="75" t="b">
        <f t="shared" si="58"/>
        <v>0</v>
      </c>
      <c r="E171" s="76"/>
      <c r="F171" s="77"/>
      <c r="G171" s="77"/>
      <c r="H171" s="77"/>
      <c r="I171" s="77"/>
      <c r="J171" s="77"/>
      <c r="K171" s="77"/>
      <c r="L171" s="78" t="e">
        <f>VLOOKUP($E171,選手登録!$O$8:$AD$57,2,0)</f>
        <v>#N/A</v>
      </c>
      <c r="M171" s="78"/>
      <c r="N171" s="78"/>
      <c r="O171" s="78"/>
      <c r="P171" s="78"/>
      <c r="Q171" s="78"/>
      <c r="R171" s="78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9" t="e">
        <f>VLOOKUP($E171,選手登録!$O$8:$AD$57,13,0)</f>
        <v>#N/A</v>
      </c>
      <c r="AA171" s="80" t="e">
        <f t="shared" si="52"/>
        <v>#NAME?</v>
      </c>
      <c r="AB171" s="81" t="e">
        <f t="shared" si="52"/>
        <v>#NAME?</v>
      </c>
      <c r="AC171" s="79" t="e">
        <f>VLOOKUP($E171,選手登録!$O$8:$AD$57,14,0)</f>
        <v>#N/A</v>
      </c>
      <c r="AD171" s="80" t="e">
        <f t="shared" si="53"/>
        <v>#NAME?</v>
      </c>
      <c r="AE171" s="81" t="e">
        <f t="shared" si="53"/>
        <v>#NAME?</v>
      </c>
      <c r="AF171" s="79" t="e">
        <f>VLOOKUP($E171,選手登録!$O$8:$AD$57,15,0)</f>
        <v>#N/A</v>
      </c>
      <c r="AG171" s="80" t="e">
        <f t="shared" si="54"/>
        <v>#NAME?</v>
      </c>
      <c r="AH171" s="81" t="e">
        <f t="shared" si="54"/>
        <v>#NAME?</v>
      </c>
      <c r="AI171" s="79" t="e">
        <f>VLOOKUP($E171,選手登録!$O$8:$AD$57,16,0)</f>
        <v>#N/A</v>
      </c>
      <c r="AJ171" s="80" t="e">
        <f t="shared" si="55"/>
        <v>#NAME?</v>
      </c>
      <c r="AK171" s="81" t="e">
        <f t="shared" si="55"/>
        <v>#NAME?</v>
      </c>
      <c r="AQ171" s="1">
        <f t="shared" si="59"/>
        <v>8</v>
      </c>
      <c r="AR171" s="1">
        <f t="shared" si="56"/>
        <v>0</v>
      </c>
      <c r="AS171" s="1" t="e">
        <f t="shared" si="57"/>
        <v>#NAME?</v>
      </c>
    </row>
    <row r="172" spans="1:45" ht="36" customHeight="1" x14ac:dyDescent="0.2">
      <c r="A172" s="75">
        <v>9</v>
      </c>
      <c r="B172" s="75" t="b">
        <f t="shared" si="58"/>
        <v>0</v>
      </c>
      <c r="C172" s="75" t="b">
        <f t="shared" si="58"/>
        <v>0</v>
      </c>
      <c r="D172" s="75" t="b">
        <f t="shared" si="58"/>
        <v>0</v>
      </c>
      <c r="E172" s="76"/>
      <c r="F172" s="77"/>
      <c r="G172" s="77"/>
      <c r="H172" s="77"/>
      <c r="I172" s="77"/>
      <c r="J172" s="77"/>
      <c r="K172" s="77"/>
      <c r="L172" s="78" t="e">
        <f>VLOOKUP($E172,選手登録!$O$8:$AD$57,2,0)</f>
        <v>#N/A</v>
      </c>
      <c r="M172" s="78"/>
      <c r="N172" s="78"/>
      <c r="O172" s="78"/>
      <c r="P172" s="78"/>
      <c r="Q172" s="78"/>
      <c r="R172" s="78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9" t="e">
        <f>VLOOKUP($E172,選手登録!$O$8:$AD$57,13,0)</f>
        <v>#N/A</v>
      </c>
      <c r="AA172" s="80" t="e">
        <f t="shared" si="52"/>
        <v>#NAME?</v>
      </c>
      <c r="AB172" s="81" t="e">
        <f t="shared" si="52"/>
        <v>#NAME?</v>
      </c>
      <c r="AC172" s="79" t="e">
        <f>VLOOKUP($E172,選手登録!$O$8:$AD$57,14,0)</f>
        <v>#N/A</v>
      </c>
      <c r="AD172" s="80" t="e">
        <f t="shared" si="53"/>
        <v>#NAME?</v>
      </c>
      <c r="AE172" s="81" t="e">
        <f t="shared" si="53"/>
        <v>#NAME?</v>
      </c>
      <c r="AF172" s="79" t="e">
        <f>VLOOKUP($E172,選手登録!$O$8:$AD$57,15,0)</f>
        <v>#N/A</v>
      </c>
      <c r="AG172" s="80" t="e">
        <f t="shared" si="54"/>
        <v>#NAME?</v>
      </c>
      <c r="AH172" s="81" t="e">
        <f t="shared" si="54"/>
        <v>#NAME?</v>
      </c>
      <c r="AI172" s="79" t="e">
        <f>VLOOKUP($E172,選手登録!$O$8:$AD$57,16,0)</f>
        <v>#N/A</v>
      </c>
      <c r="AJ172" s="80" t="e">
        <f t="shared" si="55"/>
        <v>#NAME?</v>
      </c>
      <c r="AK172" s="81" t="e">
        <f t="shared" si="55"/>
        <v>#NAME?</v>
      </c>
      <c r="AQ172" s="1">
        <f t="shared" si="59"/>
        <v>9</v>
      </c>
      <c r="AR172" s="1">
        <f t="shared" si="56"/>
        <v>0</v>
      </c>
      <c r="AS172" s="1" t="e">
        <f t="shared" si="57"/>
        <v>#NAME?</v>
      </c>
    </row>
    <row r="173" spans="1:45" ht="36" customHeight="1" x14ac:dyDescent="0.2">
      <c r="A173" s="75">
        <v>10</v>
      </c>
      <c r="B173" s="75" t="b">
        <f t="shared" si="58"/>
        <v>0</v>
      </c>
      <c r="C173" s="75" t="b">
        <f t="shared" si="58"/>
        <v>0</v>
      </c>
      <c r="D173" s="75" t="b">
        <f t="shared" si="58"/>
        <v>0</v>
      </c>
      <c r="E173" s="76"/>
      <c r="F173" s="77"/>
      <c r="G173" s="77"/>
      <c r="H173" s="77"/>
      <c r="I173" s="77"/>
      <c r="J173" s="77"/>
      <c r="K173" s="77"/>
      <c r="L173" s="78" t="e">
        <f>VLOOKUP($E173,選手登録!$O$8:$AD$57,2,0)</f>
        <v>#N/A</v>
      </c>
      <c r="M173" s="78"/>
      <c r="N173" s="78"/>
      <c r="O173" s="78"/>
      <c r="P173" s="78"/>
      <c r="Q173" s="78"/>
      <c r="R173" s="78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9" t="e">
        <f>VLOOKUP($E173,選手登録!$O$8:$AD$57,13,0)</f>
        <v>#N/A</v>
      </c>
      <c r="AA173" s="80" t="e">
        <f t="shared" si="52"/>
        <v>#NAME?</v>
      </c>
      <c r="AB173" s="81" t="e">
        <f t="shared" si="52"/>
        <v>#NAME?</v>
      </c>
      <c r="AC173" s="79" t="e">
        <f>VLOOKUP($E173,選手登録!$O$8:$AD$57,14,0)</f>
        <v>#N/A</v>
      </c>
      <c r="AD173" s="80" t="e">
        <f t="shared" si="53"/>
        <v>#NAME?</v>
      </c>
      <c r="AE173" s="81" t="e">
        <f t="shared" si="53"/>
        <v>#NAME?</v>
      </c>
      <c r="AF173" s="79" t="e">
        <f>VLOOKUP($E173,選手登録!$O$8:$AD$57,15,0)</f>
        <v>#N/A</v>
      </c>
      <c r="AG173" s="80" t="e">
        <f t="shared" si="54"/>
        <v>#NAME?</v>
      </c>
      <c r="AH173" s="81" t="e">
        <f t="shared" si="54"/>
        <v>#NAME?</v>
      </c>
      <c r="AI173" s="79" t="e">
        <f>VLOOKUP($E173,選手登録!$O$8:$AD$57,16,0)</f>
        <v>#N/A</v>
      </c>
      <c r="AJ173" s="80" t="e">
        <f t="shared" si="55"/>
        <v>#NAME?</v>
      </c>
      <c r="AK173" s="81" t="e">
        <f t="shared" si="55"/>
        <v>#NAME?</v>
      </c>
      <c r="AQ173" s="1">
        <f t="shared" si="59"/>
        <v>10</v>
      </c>
      <c r="AR173" s="1">
        <f t="shared" si="56"/>
        <v>0</v>
      </c>
      <c r="AS173" s="1" t="e">
        <f t="shared" si="57"/>
        <v>#NAME?</v>
      </c>
    </row>
    <row r="174" spans="1:45" ht="36" customHeight="1" x14ac:dyDescent="0.2">
      <c r="A174" s="75">
        <v>11</v>
      </c>
      <c r="B174" s="75" t="b">
        <f t="shared" si="58"/>
        <v>0</v>
      </c>
      <c r="C174" s="75" t="b">
        <f t="shared" si="58"/>
        <v>0</v>
      </c>
      <c r="D174" s="75" t="b">
        <f t="shared" si="58"/>
        <v>0</v>
      </c>
      <c r="E174" s="76"/>
      <c r="F174" s="77"/>
      <c r="G174" s="77"/>
      <c r="H174" s="77"/>
      <c r="I174" s="77"/>
      <c r="J174" s="77"/>
      <c r="K174" s="77"/>
      <c r="L174" s="78" t="e">
        <f>VLOOKUP($E174,選手登録!$O$8:$AD$57,2,0)</f>
        <v>#N/A</v>
      </c>
      <c r="M174" s="78"/>
      <c r="N174" s="78"/>
      <c r="O174" s="78"/>
      <c r="P174" s="78"/>
      <c r="Q174" s="78"/>
      <c r="R174" s="78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9" t="e">
        <f>VLOOKUP($E174,選手登録!$O$8:$AD$57,13,0)</f>
        <v>#N/A</v>
      </c>
      <c r="AA174" s="80" t="e">
        <f t="shared" si="52"/>
        <v>#NAME?</v>
      </c>
      <c r="AB174" s="81" t="e">
        <f t="shared" si="52"/>
        <v>#NAME?</v>
      </c>
      <c r="AC174" s="79" t="e">
        <f>VLOOKUP($E174,選手登録!$O$8:$AD$57,14,0)</f>
        <v>#N/A</v>
      </c>
      <c r="AD174" s="80" t="e">
        <f t="shared" si="53"/>
        <v>#NAME?</v>
      </c>
      <c r="AE174" s="81" t="e">
        <f t="shared" si="53"/>
        <v>#NAME?</v>
      </c>
      <c r="AF174" s="79" t="e">
        <f>VLOOKUP($E174,選手登録!$O$8:$AD$57,15,0)</f>
        <v>#N/A</v>
      </c>
      <c r="AG174" s="80" t="e">
        <f t="shared" si="54"/>
        <v>#NAME?</v>
      </c>
      <c r="AH174" s="81" t="e">
        <f t="shared" si="54"/>
        <v>#NAME?</v>
      </c>
      <c r="AI174" s="79" t="e">
        <f>VLOOKUP($E174,選手登録!$O$8:$AD$57,16,0)</f>
        <v>#N/A</v>
      </c>
      <c r="AJ174" s="80" t="e">
        <f t="shared" si="55"/>
        <v>#NAME?</v>
      </c>
      <c r="AK174" s="81" t="e">
        <f t="shared" si="55"/>
        <v>#NAME?</v>
      </c>
      <c r="AQ174" s="1">
        <f t="shared" si="59"/>
        <v>11</v>
      </c>
      <c r="AR174" s="1">
        <f t="shared" si="56"/>
        <v>0</v>
      </c>
      <c r="AS174" s="1" t="e">
        <f t="shared" si="57"/>
        <v>#NAME?</v>
      </c>
    </row>
    <row r="175" spans="1:45" ht="36" customHeight="1" x14ac:dyDescent="0.2">
      <c r="A175" s="75">
        <v>12</v>
      </c>
      <c r="B175" s="75" t="b">
        <f t="shared" si="58"/>
        <v>0</v>
      </c>
      <c r="C175" s="75" t="b">
        <f t="shared" si="58"/>
        <v>0</v>
      </c>
      <c r="D175" s="75" t="b">
        <f t="shared" si="58"/>
        <v>0</v>
      </c>
      <c r="E175" s="76"/>
      <c r="F175" s="77"/>
      <c r="G175" s="77"/>
      <c r="H175" s="77"/>
      <c r="I175" s="77"/>
      <c r="J175" s="77"/>
      <c r="K175" s="77"/>
      <c r="L175" s="78" t="e">
        <f>VLOOKUP($E175,選手登録!$O$8:$AD$57,2,0)</f>
        <v>#N/A</v>
      </c>
      <c r="M175" s="78"/>
      <c r="N175" s="78"/>
      <c r="O175" s="78"/>
      <c r="P175" s="78"/>
      <c r="Q175" s="78"/>
      <c r="R175" s="78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9" t="e">
        <f>VLOOKUP($E175,選手登録!$O$8:$AD$57,13,0)</f>
        <v>#N/A</v>
      </c>
      <c r="AA175" s="80" t="e">
        <f t="shared" si="52"/>
        <v>#NAME?</v>
      </c>
      <c r="AB175" s="81" t="e">
        <f t="shared" si="52"/>
        <v>#NAME?</v>
      </c>
      <c r="AC175" s="79" t="e">
        <f>VLOOKUP($E175,選手登録!$O$8:$AD$57,14,0)</f>
        <v>#N/A</v>
      </c>
      <c r="AD175" s="80" t="e">
        <f t="shared" si="53"/>
        <v>#NAME?</v>
      </c>
      <c r="AE175" s="81" t="e">
        <f t="shared" si="53"/>
        <v>#NAME?</v>
      </c>
      <c r="AF175" s="79" t="e">
        <f>VLOOKUP($E175,選手登録!$O$8:$AD$57,15,0)</f>
        <v>#N/A</v>
      </c>
      <c r="AG175" s="80" t="e">
        <f t="shared" si="54"/>
        <v>#NAME?</v>
      </c>
      <c r="AH175" s="81" t="e">
        <f t="shared" si="54"/>
        <v>#NAME?</v>
      </c>
      <c r="AI175" s="79" t="e">
        <f>VLOOKUP($E175,選手登録!$O$8:$AD$57,16,0)</f>
        <v>#N/A</v>
      </c>
      <c r="AJ175" s="80" t="e">
        <f t="shared" si="55"/>
        <v>#NAME?</v>
      </c>
      <c r="AK175" s="81" t="e">
        <f t="shared" si="55"/>
        <v>#NAME?</v>
      </c>
      <c r="AQ175" s="1">
        <f t="shared" si="59"/>
        <v>12</v>
      </c>
      <c r="AR175" s="1">
        <f t="shared" si="56"/>
        <v>0</v>
      </c>
      <c r="AS175" s="1" t="e">
        <f t="shared" si="57"/>
        <v>#NAME?</v>
      </c>
    </row>
    <row r="176" spans="1:45" ht="18" customHeight="1" x14ac:dyDescent="0.2">
      <c r="A176" s="67" t="s">
        <v>10</v>
      </c>
      <c r="B176" s="68"/>
      <c r="C176" s="68"/>
      <c r="D176" s="68"/>
      <c r="E176" s="69" t="s">
        <v>158</v>
      </c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1"/>
    </row>
    <row r="177" spans="1:45" ht="18" customHeight="1" x14ac:dyDescent="0.2">
      <c r="A177" s="62"/>
      <c r="B177" s="63"/>
      <c r="C177" s="63"/>
      <c r="D177" s="63"/>
      <c r="E177" s="72" t="s">
        <v>159</v>
      </c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4"/>
    </row>
    <row r="178" spans="1:45" ht="18" customHeight="1" x14ac:dyDescent="0.2">
      <c r="A178" s="62"/>
      <c r="B178" s="63"/>
      <c r="C178" s="63"/>
      <c r="D178" s="63"/>
      <c r="E178" s="72" t="s">
        <v>160</v>
      </c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4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68" t="s">
        <v>143</v>
      </c>
      <c r="V179" s="68"/>
      <c r="W179" s="68"/>
      <c r="X179" s="68"/>
      <c r="Y179" s="68"/>
      <c r="Z179" s="68" t="s">
        <v>144</v>
      </c>
      <c r="AA179" s="68"/>
      <c r="AB179" s="68"/>
      <c r="AC179" s="68"/>
      <c r="AD179" s="68" t="s">
        <v>142</v>
      </c>
      <c r="AE179" s="68"/>
      <c r="AF179" s="68"/>
      <c r="AG179" s="68"/>
      <c r="AH179" s="68" t="s">
        <v>141</v>
      </c>
      <c r="AI179" s="68"/>
      <c r="AJ179" s="39"/>
      <c r="AK179" s="41"/>
    </row>
    <row r="180" spans="1:45" ht="25.5" customHeight="1" x14ac:dyDescent="0.2">
      <c r="A180" s="59" t="s">
        <v>147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1"/>
    </row>
    <row r="181" spans="1:45" ht="25.5" customHeight="1" x14ac:dyDescent="0.2">
      <c r="A181" s="62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4"/>
    </row>
    <row r="182" spans="1:45" ht="25.5" customHeight="1" x14ac:dyDescent="0.2">
      <c r="A182" s="44"/>
      <c r="B182" s="65" t="str">
        <f>選手登録!$B$3</f>
        <v>花園高等学校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42"/>
      <c r="M182" s="42"/>
      <c r="N182" s="42"/>
      <c r="O182" s="42"/>
      <c r="P182" s="42"/>
      <c r="Q182" s="42"/>
      <c r="R182" s="42"/>
      <c r="S182" s="65" t="s">
        <v>146</v>
      </c>
      <c r="T182" s="65"/>
      <c r="U182" s="65"/>
      <c r="V182" s="65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5" t="s">
        <v>145</v>
      </c>
      <c r="AI182" s="65"/>
      <c r="AJ182" s="47"/>
      <c r="AK182" s="48"/>
    </row>
    <row r="183" spans="1:45" ht="25.05" customHeight="1" x14ac:dyDescent="0.2">
      <c r="A183" s="93" t="str">
        <f>$A$1</f>
        <v>令和６年度 全国高等学校総合体育大会 柔道競技（個人試合）京都府予選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5"/>
    </row>
    <row r="184" spans="1:45" ht="25.05" customHeight="1" x14ac:dyDescent="0.2">
      <c r="A184" s="96" t="str">
        <f>$A$2</f>
        <v>申込書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97"/>
    </row>
    <row r="185" spans="1:45" ht="20.100000000000001" customHeight="1" x14ac:dyDescent="0.2">
      <c r="A185" s="85" t="s">
        <v>0</v>
      </c>
      <c r="B185" s="85"/>
      <c r="C185" s="85"/>
      <c r="D185" s="85" t="s">
        <v>1</v>
      </c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 t="s">
        <v>32</v>
      </c>
      <c r="P185" s="85"/>
      <c r="Q185" s="85"/>
      <c r="R185" s="85"/>
      <c r="S185" s="85" t="s">
        <v>138</v>
      </c>
      <c r="T185" s="85"/>
      <c r="U185" s="85"/>
      <c r="V185" s="85"/>
      <c r="W185" s="85"/>
      <c r="X185" s="85"/>
      <c r="Y185" s="85" t="s">
        <v>137</v>
      </c>
      <c r="Z185" s="85"/>
      <c r="AA185" s="85"/>
      <c r="AB185" s="85"/>
      <c r="AC185" s="85"/>
      <c r="AD185" s="85"/>
      <c r="AE185" s="85" t="s">
        <v>139</v>
      </c>
      <c r="AF185" s="85"/>
      <c r="AG185" s="85"/>
      <c r="AH185" s="85"/>
      <c r="AI185" s="85"/>
      <c r="AJ185" s="85"/>
      <c r="AK185" s="85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7</v>
      </c>
      <c r="C186" s="58" t="str">
        <f>MID(選手登録!$A$3,3,1)</f>
        <v>3</v>
      </c>
      <c r="D186" s="98" t="str">
        <f>選手登録!$B$3</f>
        <v>花園高等学校</v>
      </c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 t="str">
        <f>選手登録!$C$3</f>
        <v>（花園）</v>
      </c>
      <c r="P186" s="98"/>
      <c r="Q186" s="98"/>
      <c r="R186" s="98"/>
      <c r="S186" s="99" t="str">
        <f>選手登録!$O$3</f>
        <v xml:space="preserve"> </v>
      </c>
      <c r="T186" s="99"/>
      <c r="U186" s="99"/>
      <c r="V186" s="99"/>
      <c r="W186" s="99"/>
      <c r="X186" s="99"/>
      <c r="Y186" s="75" t="str">
        <f>選手登録!$P$3</f>
        <v xml:space="preserve"> </v>
      </c>
      <c r="Z186" s="75"/>
      <c r="AA186" s="75"/>
      <c r="AB186" s="75"/>
      <c r="AC186" s="75"/>
      <c r="AD186" s="75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82" t="s">
        <v>165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4" t="s">
        <v>166</v>
      </c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46"/>
      <c r="AF187" s="68" t="s">
        <v>140</v>
      </c>
      <c r="AG187" s="68"/>
      <c r="AH187" s="55" t="s">
        <v>2</v>
      </c>
      <c r="AI187" s="86"/>
      <c r="AJ187" s="86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66" t="s">
        <v>4</v>
      </c>
      <c r="I188" s="66"/>
      <c r="J188" s="66"/>
      <c r="K188" s="66"/>
      <c r="L188" s="66"/>
      <c r="M188" s="42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88" t="s">
        <v>5</v>
      </c>
      <c r="B189" s="89"/>
      <c r="C189" s="89"/>
      <c r="D189" s="90"/>
      <c r="E189" s="91" t="s">
        <v>136</v>
      </c>
      <c r="F189" s="92"/>
      <c r="G189" s="92"/>
      <c r="H189" s="92"/>
      <c r="I189" s="92"/>
      <c r="J189" s="92"/>
      <c r="K189" s="92"/>
      <c r="L189" s="85" t="s">
        <v>137</v>
      </c>
      <c r="M189" s="85"/>
      <c r="N189" s="85"/>
      <c r="O189" s="85"/>
      <c r="P189" s="85"/>
      <c r="Q189" s="85"/>
      <c r="R189" s="85"/>
      <c r="S189" s="85" t="s">
        <v>139</v>
      </c>
      <c r="T189" s="85"/>
      <c r="U189" s="85"/>
      <c r="V189" s="85"/>
      <c r="W189" s="85"/>
      <c r="X189" s="85"/>
      <c r="Y189" s="85"/>
      <c r="Z189" s="85" t="s">
        <v>6</v>
      </c>
      <c r="AA189" s="85"/>
      <c r="AB189" s="85"/>
      <c r="AC189" s="85" t="s">
        <v>7</v>
      </c>
      <c r="AD189" s="85"/>
      <c r="AE189" s="85"/>
      <c r="AF189" s="85" t="s">
        <v>8</v>
      </c>
      <c r="AG189" s="85"/>
      <c r="AH189" s="85"/>
      <c r="AI189" s="85" t="s">
        <v>9</v>
      </c>
      <c r="AJ189" s="85"/>
      <c r="AK189" s="85"/>
    </row>
    <row r="190" spans="1:45" ht="36" customHeight="1" x14ac:dyDescent="0.2">
      <c r="A190" s="75">
        <v>1</v>
      </c>
      <c r="B190" s="75" t="b">
        <f>IF($AI$5=1,1,IF($AI$5=2,11,IF($AI$5=3,21)))</f>
        <v>0</v>
      </c>
      <c r="C190" s="75" t="b">
        <f>IF($AI$5=1,1,IF($AI$5=2,11,IF($AI$5=3,21)))</f>
        <v>0</v>
      </c>
      <c r="D190" s="75" t="b">
        <f>IF($AI$5=1,1,IF($AI$5=2,11,IF($AI$5=3,21)))</f>
        <v>0</v>
      </c>
      <c r="E190" s="76"/>
      <c r="F190" s="77"/>
      <c r="G190" s="77"/>
      <c r="H190" s="77"/>
      <c r="I190" s="77"/>
      <c r="J190" s="77"/>
      <c r="K190" s="77"/>
      <c r="L190" s="78" t="e">
        <f>VLOOKUP($E190,選手登録!$O$8:$AD$57,2,0)</f>
        <v>#N/A</v>
      </c>
      <c r="M190" s="78"/>
      <c r="N190" s="78"/>
      <c r="O190" s="78"/>
      <c r="P190" s="78"/>
      <c r="Q190" s="78"/>
      <c r="R190" s="78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9" t="e">
        <f>VLOOKUP($E190,選手登録!$O$8:$AD$57,13,0)</f>
        <v>#N/A</v>
      </c>
      <c r="AA190" s="80" t="e">
        <f t="shared" ref="AA190:AB201" si="60">VLOOKUP($E190,データ,13,0)</f>
        <v>#NAME?</v>
      </c>
      <c r="AB190" s="81" t="e">
        <f t="shared" si="60"/>
        <v>#NAME?</v>
      </c>
      <c r="AC190" s="79" t="e">
        <f>VLOOKUP($E190,選手登録!$O$8:$AD$57,14,0)</f>
        <v>#N/A</v>
      </c>
      <c r="AD190" s="80" t="e">
        <f t="shared" ref="AD190:AE201" si="61">VLOOKUP($E190,データ,13,0)</f>
        <v>#NAME?</v>
      </c>
      <c r="AE190" s="81" t="e">
        <f t="shared" si="61"/>
        <v>#NAME?</v>
      </c>
      <c r="AF190" s="79" t="e">
        <f>VLOOKUP($E190,選手登録!$O$8:$AD$57,15,0)</f>
        <v>#N/A</v>
      </c>
      <c r="AG190" s="80" t="e">
        <f t="shared" ref="AG190:AH201" si="62">VLOOKUP($E190,データ,13,0)</f>
        <v>#NAME?</v>
      </c>
      <c r="AH190" s="81" t="e">
        <f t="shared" si="62"/>
        <v>#NAME?</v>
      </c>
      <c r="AI190" s="79" t="e">
        <f>VLOOKUP($E190,選手登録!$O$8:$AD$57,16,0)</f>
        <v>#N/A</v>
      </c>
      <c r="AJ190" s="80" t="e">
        <f t="shared" ref="AJ190:AK201" si="63">VLOOKUP($E190,データ,13,0)</f>
        <v>#NAME?</v>
      </c>
      <c r="AK190" s="81" t="e">
        <f t="shared" si="63"/>
        <v>#NAME?</v>
      </c>
      <c r="AQ190" s="1">
        <f>A190</f>
        <v>1</v>
      </c>
      <c r="AR190" s="1">
        <f t="shared" ref="AR190:AR201" si="64">$N$6</f>
        <v>0</v>
      </c>
      <c r="AS190" s="1" t="e">
        <f t="shared" ref="AS190:AS201" si="65">VLOOKUP(E190,データ,3,0)</f>
        <v>#NAME?</v>
      </c>
    </row>
    <row r="191" spans="1:45" ht="36" customHeight="1" x14ac:dyDescent="0.2">
      <c r="A191" s="75">
        <v>2</v>
      </c>
      <c r="B191" s="75" t="b">
        <f t="shared" ref="B191:D201" si="66">IF($AI$5=1,1,IF($AI$5=2,11,IF($AI$5=3,21)))</f>
        <v>0</v>
      </c>
      <c r="C191" s="75" t="b">
        <f t="shared" si="66"/>
        <v>0</v>
      </c>
      <c r="D191" s="75" t="b">
        <f t="shared" si="66"/>
        <v>0</v>
      </c>
      <c r="E191" s="76"/>
      <c r="F191" s="77"/>
      <c r="G191" s="77"/>
      <c r="H191" s="77"/>
      <c r="I191" s="77"/>
      <c r="J191" s="77"/>
      <c r="K191" s="77"/>
      <c r="L191" s="78" t="e">
        <f>VLOOKUP($E191,選手登録!$O$8:$AD$57,2,0)</f>
        <v>#N/A</v>
      </c>
      <c r="M191" s="78"/>
      <c r="N191" s="78"/>
      <c r="O191" s="78"/>
      <c r="P191" s="78"/>
      <c r="Q191" s="78"/>
      <c r="R191" s="78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9" t="e">
        <f>VLOOKUP($E191,選手登録!$O$8:$AD$57,13,0)</f>
        <v>#N/A</v>
      </c>
      <c r="AA191" s="80" t="e">
        <f t="shared" si="60"/>
        <v>#NAME?</v>
      </c>
      <c r="AB191" s="81" t="e">
        <f t="shared" si="60"/>
        <v>#NAME?</v>
      </c>
      <c r="AC191" s="79" t="e">
        <f>VLOOKUP($E191,選手登録!$O$8:$AD$57,14,0)</f>
        <v>#N/A</v>
      </c>
      <c r="AD191" s="80" t="e">
        <f t="shared" si="61"/>
        <v>#NAME?</v>
      </c>
      <c r="AE191" s="81" t="e">
        <f t="shared" si="61"/>
        <v>#NAME?</v>
      </c>
      <c r="AF191" s="79" t="e">
        <f>VLOOKUP($E191,選手登録!$O$8:$AD$57,15,0)</f>
        <v>#N/A</v>
      </c>
      <c r="AG191" s="80" t="e">
        <f t="shared" si="62"/>
        <v>#NAME?</v>
      </c>
      <c r="AH191" s="81" t="e">
        <f t="shared" si="62"/>
        <v>#NAME?</v>
      </c>
      <c r="AI191" s="79" t="e">
        <f>VLOOKUP($E191,選手登録!$O$8:$AD$57,16,0)</f>
        <v>#N/A</v>
      </c>
      <c r="AJ191" s="80" t="e">
        <f t="shared" si="63"/>
        <v>#NAME?</v>
      </c>
      <c r="AK191" s="81" t="e">
        <f t="shared" si="63"/>
        <v>#NAME?</v>
      </c>
      <c r="AQ191" s="1">
        <f t="shared" ref="AQ191:AQ201" si="67">A191</f>
        <v>2</v>
      </c>
      <c r="AR191" s="1">
        <f t="shared" si="64"/>
        <v>0</v>
      </c>
      <c r="AS191" s="1" t="e">
        <f t="shared" si="65"/>
        <v>#NAME?</v>
      </c>
    </row>
    <row r="192" spans="1:45" ht="36" customHeight="1" x14ac:dyDescent="0.2">
      <c r="A192" s="75">
        <v>3</v>
      </c>
      <c r="B192" s="75" t="b">
        <f t="shared" si="66"/>
        <v>0</v>
      </c>
      <c r="C192" s="75" t="b">
        <f t="shared" si="66"/>
        <v>0</v>
      </c>
      <c r="D192" s="75" t="b">
        <f t="shared" si="66"/>
        <v>0</v>
      </c>
      <c r="E192" s="76"/>
      <c r="F192" s="77"/>
      <c r="G192" s="77"/>
      <c r="H192" s="77"/>
      <c r="I192" s="77"/>
      <c r="J192" s="77"/>
      <c r="K192" s="77"/>
      <c r="L192" s="78" t="e">
        <f>VLOOKUP($E192,選手登録!$O$8:$AD$57,2,0)</f>
        <v>#N/A</v>
      </c>
      <c r="M192" s="78"/>
      <c r="N192" s="78"/>
      <c r="O192" s="78"/>
      <c r="P192" s="78"/>
      <c r="Q192" s="78"/>
      <c r="R192" s="78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9" t="e">
        <f>VLOOKUP($E192,選手登録!$O$8:$AD$57,13,0)</f>
        <v>#N/A</v>
      </c>
      <c r="AA192" s="80" t="e">
        <f t="shared" si="60"/>
        <v>#NAME?</v>
      </c>
      <c r="AB192" s="81" t="e">
        <f t="shared" si="60"/>
        <v>#NAME?</v>
      </c>
      <c r="AC192" s="79" t="e">
        <f>VLOOKUP($E192,選手登録!$O$8:$AD$57,14,0)</f>
        <v>#N/A</v>
      </c>
      <c r="AD192" s="80" t="e">
        <f t="shared" si="61"/>
        <v>#NAME?</v>
      </c>
      <c r="AE192" s="81" t="e">
        <f t="shared" si="61"/>
        <v>#NAME?</v>
      </c>
      <c r="AF192" s="79" t="e">
        <f>VLOOKUP($E192,選手登録!$O$8:$AD$57,15,0)</f>
        <v>#N/A</v>
      </c>
      <c r="AG192" s="80" t="e">
        <f t="shared" si="62"/>
        <v>#NAME?</v>
      </c>
      <c r="AH192" s="81" t="e">
        <f t="shared" si="62"/>
        <v>#NAME?</v>
      </c>
      <c r="AI192" s="79" t="e">
        <f>VLOOKUP($E192,選手登録!$O$8:$AD$57,16,0)</f>
        <v>#N/A</v>
      </c>
      <c r="AJ192" s="80" t="e">
        <f t="shared" si="63"/>
        <v>#NAME?</v>
      </c>
      <c r="AK192" s="81" t="e">
        <f t="shared" si="63"/>
        <v>#NAME?</v>
      </c>
      <c r="AQ192" s="1">
        <f t="shared" si="67"/>
        <v>3</v>
      </c>
      <c r="AR192" s="1">
        <f t="shared" si="64"/>
        <v>0</v>
      </c>
      <c r="AS192" s="1" t="e">
        <f t="shared" si="65"/>
        <v>#NAME?</v>
      </c>
    </row>
    <row r="193" spans="1:45" ht="36" customHeight="1" x14ac:dyDescent="0.2">
      <c r="A193" s="75">
        <v>4</v>
      </c>
      <c r="B193" s="75" t="b">
        <f t="shared" si="66"/>
        <v>0</v>
      </c>
      <c r="C193" s="75" t="b">
        <f t="shared" si="66"/>
        <v>0</v>
      </c>
      <c r="D193" s="75" t="b">
        <f t="shared" si="66"/>
        <v>0</v>
      </c>
      <c r="E193" s="76"/>
      <c r="F193" s="77"/>
      <c r="G193" s="77"/>
      <c r="H193" s="77"/>
      <c r="I193" s="77"/>
      <c r="J193" s="77"/>
      <c r="K193" s="77"/>
      <c r="L193" s="78" t="e">
        <f>VLOOKUP($E193,選手登録!$O$8:$AD$57,2,0)</f>
        <v>#N/A</v>
      </c>
      <c r="M193" s="78"/>
      <c r="N193" s="78"/>
      <c r="O193" s="78"/>
      <c r="P193" s="78"/>
      <c r="Q193" s="78"/>
      <c r="R193" s="78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9" t="e">
        <f>VLOOKUP($E193,選手登録!$O$8:$AD$57,13,0)</f>
        <v>#N/A</v>
      </c>
      <c r="AA193" s="80" t="e">
        <f t="shared" si="60"/>
        <v>#NAME?</v>
      </c>
      <c r="AB193" s="81" t="e">
        <f t="shared" si="60"/>
        <v>#NAME?</v>
      </c>
      <c r="AC193" s="79" t="e">
        <f>VLOOKUP($E193,選手登録!$O$8:$AD$57,14,0)</f>
        <v>#N/A</v>
      </c>
      <c r="AD193" s="80" t="e">
        <f t="shared" si="61"/>
        <v>#NAME?</v>
      </c>
      <c r="AE193" s="81" t="e">
        <f t="shared" si="61"/>
        <v>#NAME?</v>
      </c>
      <c r="AF193" s="79" t="e">
        <f>VLOOKUP($E193,選手登録!$O$8:$AD$57,15,0)</f>
        <v>#N/A</v>
      </c>
      <c r="AG193" s="80" t="e">
        <f t="shared" si="62"/>
        <v>#NAME?</v>
      </c>
      <c r="AH193" s="81" t="e">
        <f t="shared" si="62"/>
        <v>#NAME?</v>
      </c>
      <c r="AI193" s="79" t="e">
        <f>VLOOKUP($E193,選手登録!$O$8:$AD$57,16,0)</f>
        <v>#N/A</v>
      </c>
      <c r="AJ193" s="80" t="e">
        <f t="shared" si="63"/>
        <v>#NAME?</v>
      </c>
      <c r="AK193" s="81" t="e">
        <f t="shared" si="63"/>
        <v>#NAME?</v>
      </c>
      <c r="AQ193" s="1">
        <f t="shared" si="67"/>
        <v>4</v>
      </c>
      <c r="AR193" s="1">
        <f t="shared" si="64"/>
        <v>0</v>
      </c>
      <c r="AS193" s="1" t="e">
        <f t="shared" si="65"/>
        <v>#NAME?</v>
      </c>
    </row>
    <row r="194" spans="1:45" ht="36" customHeight="1" x14ac:dyDescent="0.2">
      <c r="A194" s="75">
        <v>5</v>
      </c>
      <c r="B194" s="75" t="b">
        <f t="shared" si="66"/>
        <v>0</v>
      </c>
      <c r="C194" s="75" t="b">
        <f t="shared" si="66"/>
        <v>0</v>
      </c>
      <c r="D194" s="75" t="b">
        <f t="shared" si="66"/>
        <v>0</v>
      </c>
      <c r="E194" s="76"/>
      <c r="F194" s="77"/>
      <c r="G194" s="77"/>
      <c r="H194" s="77"/>
      <c r="I194" s="77"/>
      <c r="J194" s="77"/>
      <c r="K194" s="77"/>
      <c r="L194" s="78" t="e">
        <f>VLOOKUP($E194,選手登録!$O$8:$AD$57,2,0)</f>
        <v>#N/A</v>
      </c>
      <c r="M194" s="78"/>
      <c r="N194" s="78"/>
      <c r="O194" s="78"/>
      <c r="P194" s="78"/>
      <c r="Q194" s="78"/>
      <c r="R194" s="78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9" t="e">
        <f>VLOOKUP($E194,選手登録!$O$8:$AD$57,13,0)</f>
        <v>#N/A</v>
      </c>
      <c r="AA194" s="80" t="e">
        <f t="shared" si="60"/>
        <v>#NAME?</v>
      </c>
      <c r="AB194" s="81" t="e">
        <f t="shared" si="60"/>
        <v>#NAME?</v>
      </c>
      <c r="AC194" s="79" t="e">
        <f>VLOOKUP($E194,選手登録!$O$8:$AD$57,14,0)</f>
        <v>#N/A</v>
      </c>
      <c r="AD194" s="80" t="e">
        <f t="shared" si="61"/>
        <v>#NAME?</v>
      </c>
      <c r="AE194" s="81" t="e">
        <f t="shared" si="61"/>
        <v>#NAME?</v>
      </c>
      <c r="AF194" s="79" t="e">
        <f>VLOOKUP($E194,選手登録!$O$8:$AD$57,15,0)</f>
        <v>#N/A</v>
      </c>
      <c r="AG194" s="80" t="e">
        <f t="shared" si="62"/>
        <v>#NAME?</v>
      </c>
      <c r="AH194" s="81" t="e">
        <f t="shared" si="62"/>
        <v>#NAME?</v>
      </c>
      <c r="AI194" s="79" t="e">
        <f>VLOOKUP($E194,選手登録!$O$8:$AD$57,16,0)</f>
        <v>#N/A</v>
      </c>
      <c r="AJ194" s="80" t="e">
        <f t="shared" si="63"/>
        <v>#NAME?</v>
      </c>
      <c r="AK194" s="81" t="e">
        <f t="shared" si="63"/>
        <v>#NAME?</v>
      </c>
      <c r="AQ194" s="1">
        <f t="shared" si="67"/>
        <v>5</v>
      </c>
      <c r="AR194" s="1">
        <f t="shared" si="64"/>
        <v>0</v>
      </c>
      <c r="AS194" s="1" t="e">
        <f t="shared" si="65"/>
        <v>#NAME?</v>
      </c>
    </row>
    <row r="195" spans="1:45" ht="36" customHeight="1" x14ac:dyDescent="0.2">
      <c r="A195" s="75">
        <v>6</v>
      </c>
      <c r="B195" s="75" t="b">
        <f t="shared" si="66"/>
        <v>0</v>
      </c>
      <c r="C195" s="75" t="b">
        <f t="shared" si="66"/>
        <v>0</v>
      </c>
      <c r="D195" s="75" t="b">
        <f t="shared" si="66"/>
        <v>0</v>
      </c>
      <c r="E195" s="76"/>
      <c r="F195" s="77"/>
      <c r="G195" s="77"/>
      <c r="H195" s="77"/>
      <c r="I195" s="77"/>
      <c r="J195" s="77"/>
      <c r="K195" s="77"/>
      <c r="L195" s="78" t="e">
        <f>VLOOKUP($E195,選手登録!$O$8:$AD$57,2,0)</f>
        <v>#N/A</v>
      </c>
      <c r="M195" s="78"/>
      <c r="N195" s="78"/>
      <c r="O195" s="78"/>
      <c r="P195" s="78"/>
      <c r="Q195" s="78"/>
      <c r="R195" s="78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9" t="e">
        <f>VLOOKUP($E195,選手登録!$O$8:$AD$57,13,0)</f>
        <v>#N/A</v>
      </c>
      <c r="AA195" s="80" t="e">
        <f t="shared" si="60"/>
        <v>#NAME?</v>
      </c>
      <c r="AB195" s="81" t="e">
        <f t="shared" si="60"/>
        <v>#NAME?</v>
      </c>
      <c r="AC195" s="79" t="e">
        <f>VLOOKUP($E195,選手登録!$O$8:$AD$57,14,0)</f>
        <v>#N/A</v>
      </c>
      <c r="AD195" s="80" t="e">
        <f t="shared" si="61"/>
        <v>#NAME?</v>
      </c>
      <c r="AE195" s="81" t="e">
        <f t="shared" si="61"/>
        <v>#NAME?</v>
      </c>
      <c r="AF195" s="79" t="e">
        <f>VLOOKUP($E195,選手登録!$O$8:$AD$57,15,0)</f>
        <v>#N/A</v>
      </c>
      <c r="AG195" s="80" t="e">
        <f t="shared" si="62"/>
        <v>#NAME?</v>
      </c>
      <c r="AH195" s="81" t="e">
        <f t="shared" si="62"/>
        <v>#NAME?</v>
      </c>
      <c r="AI195" s="79" t="e">
        <f>VLOOKUP($E195,選手登録!$O$8:$AD$57,16,0)</f>
        <v>#N/A</v>
      </c>
      <c r="AJ195" s="80" t="e">
        <f t="shared" si="63"/>
        <v>#NAME?</v>
      </c>
      <c r="AK195" s="81" t="e">
        <f t="shared" si="63"/>
        <v>#NAME?</v>
      </c>
      <c r="AQ195" s="1">
        <f t="shared" si="67"/>
        <v>6</v>
      </c>
      <c r="AR195" s="1">
        <f t="shared" si="64"/>
        <v>0</v>
      </c>
      <c r="AS195" s="1" t="e">
        <f t="shared" si="65"/>
        <v>#NAME?</v>
      </c>
    </row>
    <row r="196" spans="1:45" ht="36" customHeight="1" x14ac:dyDescent="0.2">
      <c r="A196" s="75">
        <v>7</v>
      </c>
      <c r="B196" s="75" t="b">
        <f t="shared" si="66"/>
        <v>0</v>
      </c>
      <c r="C196" s="75" t="b">
        <f t="shared" si="66"/>
        <v>0</v>
      </c>
      <c r="D196" s="75" t="b">
        <f t="shared" si="66"/>
        <v>0</v>
      </c>
      <c r="E196" s="76"/>
      <c r="F196" s="77"/>
      <c r="G196" s="77"/>
      <c r="H196" s="77"/>
      <c r="I196" s="77"/>
      <c r="J196" s="77"/>
      <c r="K196" s="77"/>
      <c r="L196" s="78" t="e">
        <f>VLOOKUP($E196,選手登録!$O$8:$AD$57,2,0)</f>
        <v>#N/A</v>
      </c>
      <c r="M196" s="78"/>
      <c r="N196" s="78"/>
      <c r="O196" s="78"/>
      <c r="P196" s="78"/>
      <c r="Q196" s="78"/>
      <c r="R196" s="78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9" t="e">
        <f>VLOOKUP($E196,選手登録!$O$8:$AD$57,13,0)</f>
        <v>#N/A</v>
      </c>
      <c r="AA196" s="80" t="e">
        <f t="shared" si="60"/>
        <v>#NAME?</v>
      </c>
      <c r="AB196" s="81" t="e">
        <f t="shared" si="60"/>
        <v>#NAME?</v>
      </c>
      <c r="AC196" s="79" t="e">
        <f>VLOOKUP($E196,選手登録!$O$8:$AD$57,14,0)</f>
        <v>#N/A</v>
      </c>
      <c r="AD196" s="80" t="e">
        <f t="shared" si="61"/>
        <v>#NAME?</v>
      </c>
      <c r="AE196" s="81" t="e">
        <f t="shared" si="61"/>
        <v>#NAME?</v>
      </c>
      <c r="AF196" s="79" t="e">
        <f>VLOOKUP($E196,選手登録!$O$8:$AD$57,15,0)</f>
        <v>#N/A</v>
      </c>
      <c r="AG196" s="80" t="e">
        <f t="shared" si="62"/>
        <v>#NAME?</v>
      </c>
      <c r="AH196" s="81" t="e">
        <f t="shared" si="62"/>
        <v>#NAME?</v>
      </c>
      <c r="AI196" s="79" t="e">
        <f>VLOOKUP($E196,選手登録!$O$8:$AD$57,16,0)</f>
        <v>#N/A</v>
      </c>
      <c r="AJ196" s="80" t="e">
        <f t="shared" si="63"/>
        <v>#NAME?</v>
      </c>
      <c r="AK196" s="81" t="e">
        <f t="shared" si="63"/>
        <v>#NAME?</v>
      </c>
      <c r="AQ196" s="1">
        <f t="shared" si="67"/>
        <v>7</v>
      </c>
      <c r="AR196" s="1">
        <f t="shared" si="64"/>
        <v>0</v>
      </c>
      <c r="AS196" s="1" t="e">
        <f t="shared" si="65"/>
        <v>#NAME?</v>
      </c>
    </row>
    <row r="197" spans="1:45" ht="36" customHeight="1" x14ac:dyDescent="0.2">
      <c r="A197" s="75">
        <v>8</v>
      </c>
      <c r="B197" s="75" t="b">
        <f t="shared" si="66"/>
        <v>0</v>
      </c>
      <c r="C197" s="75" t="b">
        <f t="shared" si="66"/>
        <v>0</v>
      </c>
      <c r="D197" s="75" t="b">
        <f t="shared" si="66"/>
        <v>0</v>
      </c>
      <c r="E197" s="76"/>
      <c r="F197" s="77"/>
      <c r="G197" s="77"/>
      <c r="H197" s="77"/>
      <c r="I197" s="77"/>
      <c r="J197" s="77"/>
      <c r="K197" s="77"/>
      <c r="L197" s="78" t="e">
        <f>VLOOKUP($E197,選手登録!$O$8:$AD$57,2,0)</f>
        <v>#N/A</v>
      </c>
      <c r="M197" s="78"/>
      <c r="N197" s="78"/>
      <c r="O197" s="78"/>
      <c r="P197" s="78"/>
      <c r="Q197" s="78"/>
      <c r="R197" s="78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9" t="e">
        <f>VLOOKUP($E197,選手登録!$O$8:$AD$57,13,0)</f>
        <v>#N/A</v>
      </c>
      <c r="AA197" s="80" t="e">
        <f t="shared" si="60"/>
        <v>#NAME?</v>
      </c>
      <c r="AB197" s="81" t="e">
        <f t="shared" si="60"/>
        <v>#NAME?</v>
      </c>
      <c r="AC197" s="79" t="e">
        <f>VLOOKUP($E197,選手登録!$O$8:$AD$57,14,0)</f>
        <v>#N/A</v>
      </c>
      <c r="AD197" s="80" t="e">
        <f t="shared" si="61"/>
        <v>#NAME?</v>
      </c>
      <c r="AE197" s="81" t="e">
        <f t="shared" si="61"/>
        <v>#NAME?</v>
      </c>
      <c r="AF197" s="79" t="e">
        <f>VLOOKUP($E197,選手登録!$O$8:$AD$57,15,0)</f>
        <v>#N/A</v>
      </c>
      <c r="AG197" s="80" t="e">
        <f t="shared" si="62"/>
        <v>#NAME?</v>
      </c>
      <c r="AH197" s="81" t="e">
        <f t="shared" si="62"/>
        <v>#NAME?</v>
      </c>
      <c r="AI197" s="79" t="e">
        <f>VLOOKUP($E197,選手登録!$O$8:$AD$57,16,0)</f>
        <v>#N/A</v>
      </c>
      <c r="AJ197" s="80" t="e">
        <f t="shared" si="63"/>
        <v>#NAME?</v>
      </c>
      <c r="AK197" s="81" t="e">
        <f t="shared" si="63"/>
        <v>#NAME?</v>
      </c>
      <c r="AQ197" s="1">
        <f t="shared" si="67"/>
        <v>8</v>
      </c>
      <c r="AR197" s="1">
        <f t="shared" si="64"/>
        <v>0</v>
      </c>
      <c r="AS197" s="1" t="e">
        <f t="shared" si="65"/>
        <v>#NAME?</v>
      </c>
    </row>
    <row r="198" spans="1:45" ht="36" customHeight="1" x14ac:dyDescent="0.2">
      <c r="A198" s="75">
        <v>9</v>
      </c>
      <c r="B198" s="75" t="b">
        <f t="shared" si="66"/>
        <v>0</v>
      </c>
      <c r="C198" s="75" t="b">
        <f t="shared" si="66"/>
        <v>0</v>
      </c>
      <c r="D198" s="75" t="b">
        <f t="shared" si="66"/>
        <v>0</v>
      </c>
      <c r="E198" s="76"/>
      <c r="F198" s="77"/>
      <c r="G198" s="77"/>
      <c r="H198" s="77"/>
      <c r="I198" s="77"/>
      <c r="J198" s="77"/>
      <c r="K198" s="77"/>
      <c r="L198" s="78" t="e">
        <f>VLOOKUP($E198,選手登録!$O$8:$AD$57,2,0)</f>
        <v>#N/A</v>
      </c>
      <c r="M198" s="78"/>
      <c r="N198" s="78"/>
      <c r="O198" s="78"/>
      <c r="P198" s="78"/>
      <c r="Q198" s="78"/>
      <c r="R198" s="78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9" t="e">
        <f>VLOOKUP($E198,選手登録!$O$8:$AD$57,13,0)</f>
        <v>#N/A</v>
      </c>
      <c r="AA198" s="80" t="e">
        <f t="shared" si="60"/>
        <v>#NAME?</v>
      </c>
      <c r="AB198" s="81" t="e">
        <f t="shared" si="60"/>
        <v>#NAME?</v>
      </c>
      <c r="AC198" s="79" t="e">
        <f>VLOOKUP($E198,選手登録!$O$8:$AD$57,14,0)</f>
        <v>#N/A</v>
      </c>
      <c r="AD198" s="80" t="e">
        <f t="shared" si="61"/>
        <v>#NAME?</v>
      </c>
      <c r="AE198" s="81" t="e">
        <f t="shared" si="61"/>
        <v>#NAME?</v>
      </c>
      <c r="AF198" s="79" t="e">
        <f>VLOOKUP($E198,選手登録!$O$8:$AD$57,15,0)</f>
        <v>#N/A</v>
      </c>
      <c r="AG198" s="80" t="e">
        <f t="shared" si="62"/>
        <v>#NAME?</v>
      </c>
      <c r="AH198" s="81" t="e">
        <f t="shared" si="62"/>
        <v>#NAME?</v>
      </c>
      <c r="AI198" s="79" t="e">
        <f>VLOOKUP($E198,選手登録!$O$8:$AD$57,16,0)</f>
        <v>#N/A</v>
      </c>
      <c r="AJ198" s="80" t="e">
        <f t="shared" si="63"/>
        <v>#NAME?</v>
      </c>
      <c r="AK198" s="81" t="e">
        <f t="shared" si="63"/>
        <v>#NAME?</v>
      </c>
      <c r="AQ198" s="1">
        <f t="shared" si="67"/>
        <v>9</v>
      </c>
      <c r="AR198" s="1">
        <f t="shared" si="64"/>
        <v>0</v>
      </c>
      <c r="AS198" s="1" t="e">
        <f t="shared" si="65"/>
        <v>#NAME?</v>
      </c>
    </row>
    <row r="199" spans="1:45" ht="36" customHeight="1" x14ac:dyDescent="0.2">
      <c r="A199" s="75">
        <v>10</v>
      </c>
      <c r="B199" s="75" t="b">
        <f t="shared" si="66"/>
        <v>0</v>
      </c>
      <c r="C199" s="75" t="b">
        <f t="shared" si="66"/>
        <v>0</v>
      </c>
      <c r="D199" s="75" t="b">
        <f t="shared" si="66"/>
        <v>0</v>
      </c>
      <c r="E199" s="76"/>
      <c r="F199" s="77"/>
      <c r="G199" s="77"/>
      <c r="H199" s="77"/>
      <c r="I199" s="77"/>
      <c r="J199" s="77"/>
      <c r="K199" s="77"/>
      <c r="L199" s="78" t="e">
        <f>VLOOKUP($E199,選手登録!$O$8:$AD$57,2,0)</f>
        <v>#N/A</v>
      </c>
      <c r="M199" s="78"/>
      <c r="N199" s="78"/>
      <c r="O199" s="78"/>
      <c r="P199" s="78"/>
      <c r="Q199" s="78"/>
      <c r="R199" s="78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9" t="e">
        <f>VLOOKUP($E199,選手登録!$O$8:$AD$57,13,0)</f>
        <v>#N/A</v>
      </c>
      <c r="AA199" s="80" t="e">
        <f t="shared" si="60"/>
        <v>#NAME?</v>
      </c>
      <c r="AB199" s="81" t="e">
        <f t="shared" si="60"/>
        <v>#NAME?</v>
      </c>
      <c r="AC199" s="79" t="e">
        <f>VLOOKUP($E199,選手登録!$O$8:$AD$57,14,0)</f>
        <v>#N/A</v>
      </c>
      <c r="AD199" s="80" t="e">
        <f t="shared" si="61"/>
        <v>#NAME?</v>
      </c>
      <c r="AE199" s="81" t="e">
        <f t="shared" si="61"/>
        <v>#NAME?</v>
      </c>
      <c r="AF199" s="79" t="e">
        <f>VLOOKUP($E199,選手登録!$O$8:$AD$57,15,0)</f>
        <v>#N/A</v>
      </c>
      <c r="AG199" s="80" t="e">
        <f t="shared" si="62"/>
        <v>#NAME?</v>
      </c>
      <c r="AH199" s="81" t="e">
        <f t="shared" si="62"/>
        <v>#NAME?</v>
      </c>
      <c r="AI199" s="79" t="e">
        <f>VLOOKUP($E199,選手登録!$O$8:$AD$57,16,0)</f>
        <v>#N/A</v>
      </c>
      <c r="AJ199" s="80" t="e">
        <f t="shared" si="63"/>
        <v>#NAME?</v>
      </c>
      <c r="AK199" s="81" t="e">
        <f t="shared" si="63"/>
        <v>#NAME?</v>
      </c>
      <c r="AQ199" s="1">
        <f t="shared" si="67"/>
        <v>10</v>
      </c>
      <c r="AR199" s="1">
        <f t="shared" si="64"/>
        <v>0</v>
      </c>
      <c r="AS199" s="1" t="e">
        <f t="shared" si="65"/>
        <v>#NAME?</v>
      </c>
    </row>
    <row r="200" spans="1:45" ht="36" customHeight="1" x14ac:dyDescent="0.2">
      <c r="A200" s="75">
        <v>11</v>
      </c>
      <c r="B200" s="75" t="b">
        <f t="shared" si="66"/>
        <v>0</v>
      </c>
      <c r="C200" s="75" t="b">
        <f t="shared" si="66"/>
        <v>0</v>
      </c>
      <c r="D200" s="75" t="b">
        <f t="shared" si="66"/>
        <v>0</v>
      </c>
      <c r="E200" s="76"/>
      <c r="F200" s="77"/>
      <c r="G200" s="77"/>
      <c r="H200" s="77"/>
      <c r="I200" s="77"/>
      <c r="J200" s="77"/>
      <c r="K200" s="77"/>
      <c r="L200" s="78" t="e">
        <f>VLOOKUP($E200,選手登録!$O$8:$AD$57,2,0)</f>
        <v>#N/A</v>
      </c>
      <c r="M200" s="78"/>
      <c r="N200" s="78"/>
      <c r="O200" s="78"/>
      <c r="P200" s="78"/>
      <c r="Q200" s="78"/>
      <c r="R200" s="78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9" t="e">
        <f>VLOOKUP($E200,選手登録!$O$8:$AD$57,13,0)</f>
        <v>#N/A</v>
      </c>
      <c r="AA200" s="80" t="e">
        <f t="shared" si="60"/>
        <v>#NAME?</v>
      </c>
      <c r="AB200" s="81" t="e">
        <f t="shared" si="60"/>
        <v>#NAME?</v>
      </c>
      <c r="AC200" s="79" t="e">
        <f>VLOOKUP($E200,選手登録!$O$8:$AD$57,14,0)</f>
        <v>#N/A</v>
      </c>
      <c r="AD200" s="80" t="e">
        <f t="shared" si="61"/>
        <v>#NAME?</v>
      </c>
      <c r="AE200" s="81" t="e">
        <f t="shared" si="61"/>
        <v>#NAME?</v>
      </c>
      <c r="AF200" s="79" t="e">
        <f>VLOOKUP($E200,選手登録!$O$8:$AD$57,15,0)</f>
        <v>#N/A</v>
      </c>
      <c r="AG200" s="80" t="e">
        <f t="shared" si="62"/>
        <v>#NAME?</v>
      </c>
      <c r="AH200" s="81" t="e">
        <f t="shared" si="62"/>
        <v>#NAME?</v>
      </c>
      <c r="AI200" s="79" t="e">
        <f>VLOOKUP($E200,選手登録!$O$8:$AD$57,16,0)</f>
        <v>#N/A</v>
      </c>
      <c r="AJ200" s="80" t="e">
        <f t="shared" si="63"/>
        <v>#NAME?</v>
      </c>
      <c r="AK200" s="81" t="e">
        <f t="shared" si="63"/>
        <v>#NAME?</v>
      </c>
      <c r="AQ200" s="1">
        <f t="shared" si="67"/>
        <v>11</v>
      </c>
      <c r="AR200" s="1">
        <f t="shared" si="64"/>
        <v>0</v>
      </c>
      <c r="AS200" s="1" t="e">
        <f t="shared" si="65"/>
        <v>#NAME?</v>
      </c>
    </row>
    <row r="201" spans="1:45" ht="36" customHeight="1" x14ac:dyDescent="0.2">
      <c r="A201" s="75">
        <v>12</v>
      </c>
      <c r="B201" s="75" t="b">
        <f t="shared" si="66"/>
        <v>0</v>
      </c>
      <c r="C201" s="75" t="b">
        <f t="shared" si="66"/>
        <v>0</v>
      </c>
      <c r="D201" s="75" t="b">
        <f t="shared" si="66"/>
        <v>0</v>
      </c>
      <c r="E201" s="76"/>
      <c r="F201" s="77"/>
      <c r="G201" s="77"/>
      <c r="H201" s="77"/>
      <c r="I201" s="77"/>
      <c r="J201" s="77"/>
      <c r="K201" s="77"/>
      <c r="L201" s="78" t="e">
        <f>VLOOKUP($E201,選手登録!$O$8:$AD$57,2,0)</f>
        <v>#N/A</v>
      </c>
      <c r="M201" s="78"/>
      <c r="N201" s="78"/>
      <c r="O201" s="78"/>
      <c r="P201" s="78"/>
      <c r="Q201" s="78"/>
      <c r="R201" s="78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9" t="e">
        <f>VLOOKUP($E201,選手登録!$O$8:$AD$57,13,0)</f>
        <v>#N/A</v>
      </c>
      <c r="AA201" s="80" t="e">
        <f t="shared" si="60"/>
        <v>#NAME?</v>
      </c>
      <c r="AB201" s="81" t="e">
        <f t="shared" si="60"/>
        <v>#NAME?</v>
      </c>
      <c r="AC201" s="79" t="e">
        <f>VLOOKUP($E201,選手登録!$O$8:$AD$57,14,0)</f>
        <v>#N/A</v>
      </c>
      <c r="AD201" s="80" t="e">
        <f t="shared" si="61"/>
        <v>#NAME?</v>
      </c>
      <c r="AE201" s="81" t="e">
        <f t="shared" si="61"/>
        <v>#NAME?</v>
      </c>
      <c r="AF201" s="79" t="e">
        <f>VLOOKUP($E201,選手登録!$O$8:$AD$57,15,0)</f>
        <v>#N/A</v>
      </c>
      <c r="AG201" s="80" t="e">
        <f t="shared" si="62"/>
        <v>#NAME?</v>
      </c>
      <c r="AH201" s="81" t="e">
        <f t="shared" si="62"/>
        <v>#NAME?</v>
      </c>
      <c r="AI201" s="79" t="e">
        <f>VLOOKUP($E201,選手登録!$O$8:$AD$57,16,0)</f>
        <v>#N/A</v>
      </c>
      <c r="AJ201" s="80" t="e">
        <f t="shared" si="63"/>
        <v>#NAME?</v>
      </c>
      <c r="AK201" s="81" t="e">
        <f t="shared" si="63"/>
        <v>#NAME?</v>
      </c>
      <c r="AQ201" s="1">
        <f t="shared" si="67"/>
        <v>12</v>
      </c>
      <c r="AR201" s="1">
        <f t="shared" si="64"/>
        <v>0</v>
      </c>
      <c r="AS201" s="1" t="e">
        <f t="shared" si="65"/>
        <v>#NAME?</v>
      </c>
    </row>
    <row r="202" spans="1:45" ht="18" customHeight="1" x14ac:dyDescent="0.2">
      <c r="A202" s="67" t="s">
        <v>10</v>
      </c>
      <c r="B202" s="68"/>
      <c r="C202" s="68"/>
      <c r="D202" s="68"/>
      <c r="E202" s="69" t="s">
        <v>158</v>
      </c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1"/>
    </row>
    <row r="203" spans="1:45" ht="18" customHeight="1" x14ac:dyDescent="0.2">
      <c r="A203" s="62"/>
      <c r="B203" s="63"/>
      <c r="C203" s="63"/>
      <c r="D203" s="63"/>
      <c r="E203" s="72" t="s">
        <v>159</v>
      </c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4"/>
    </row>
    <row r="204" spans="1:45" ht="18" customHeight="1" x14ac:dyDescent="0.2">
      <c r="A204" s="62"/>
      <c r="B204" s="63"/>
      <c r="C204" s="63"/>
      <c r="D204" s="63"/>
      <c r="E204" s="72" t="s">
        <v>160</v>
      </c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4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68" t="s">
        <v>143</v>
      </c>
      <c r="V205" s="68"/>
      <c r="W205" s="68"/>
      <c r="X205" s="68"/>
      <c r="Y205" s="68"/>
      <c r="Z205" s="68" t="s">
        <v>144</v>
      </c>
      <c r="AA205" s="68"/>
      <c r="AB205" s="68"/>
      <c r="AC205" s="68"/>
      <c r="AD205" s="68" t="s">
        <v>142</v>
      </c>
      <c r="AE205" s="68"/>
      <c r="AF205" s="68"/>
      <c r="AG205" s="68"/>
      <c r="AH205" s="68" t="s">
        <v>141</v>
      </c>
      <c r="AI205" s="68"/>
      <c r="AJ205" s="39"/>
      <c r="AK205" s="41"/>
    </row>
    <row r="206" spans="1:45" ht="25.5" customHeight="1" x14ac:dyDescent="0.2">
      <c r="A206" s="59" t="s">
        <v>147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1"/>
    </row>
    <row r="207" spans="1:45" ht="25.5" customHeight="1" x14ac:dyDescent="0.2">
      <c r="A207" s="62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4"/>
    </row>
    <row r="208" spans="1:45" ht="25.5" customHeight="1" x14ac:dyDescent="0.2">
      <c r="A208" s="44"/>
      <c r="B208" s="65" t="str">
        <f>選手登録!$B$3</f>
        <v>花園高等学校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42"/>
      <c r="M208" s="42"/>
      <c r="N208" s="42"/>
      <c r="O208" s="42"/>
      <c r="P208" s="42"/>
      <c r="Q208" s="42"/>
      <c r="R208" s="42"/>
      <c r="S208" s="65" t="s">
        <v>146</v>
      </c>
      <c r="T208" s="65"/>
      <c r="U208" s="65"/>
      <c r="V208" s="65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5" t="s">
        <v>145</v>
      </c>
      <c r="AI208" s="65"/>
      <c r="AJ208" s="47"/>
      <c r="AK208" s="48"/>
    </row>
  </sheetData>
  <dataConsolidate/>
  <mergeCells count="1016">
    <mergeCell ref="AF109:AG109"/>
    <mergeCell ref="AI109:AJ109"/>
    <mergeCell ref="A50:AK50"/>
    <mergeCell ref="U49:W49"/>
    <mergeCell ref="X49:Y49"/>
    <mergeCell ref="Z49:AA49"/>
    <mergeCell ref="AB49:AC49"/>
    <mergeCell ref="AD49:AE49"/>
    <mergeCell ref="A55:C55"/>
    <mergeCell ref="D55:N55"/>
    <mergeCell ref="Q57:AD57"/>
    <mergeCell ref="A83:P83"/>
    <mergeCell ref="Q83:AD83"/>
    <mergeCell ref="A109:P109"/>
    <mergeCell ref="Q109:AD109"/>
    <mergeCell ref="E59:K59"/>
    <mergeCell ref="L59:R59"/>
    <mergeCell ref="S59:Y59"/>
    <mergeCell ref="Z59:AB59"/>
    <mergeCell ref="AC59:AE59"/>
    <mergeCell ref="D108:N108"/>
    <mergeCell ref="O108:R108"/>
    <mergeCell ref="AC85:AE85"/>
    <mergeCell ref="S108:X108"/>
    <mergeCell ref="Y108:AD108"/>
    <mergeCell ref="L97:R97"/>
    <mergeCell ref="Z97:AB97"/>
    <mergeCell ref="AC97:AE97"/>
    <mergeCell ref="Z94:AB94"/>
    <mergeCell ref="AC94:AE94"/>
    <mergeCell ref="AB75:AC75"/>
    <mergeCell ref="AD75:AE75"/>
    <mergeCell ref="A103:AK103"/>
    <mergeCell ref="B104:K104"/>
    <mergeCell ref="S104:V104"/>
    <mergeCell ref="W104:AG104"/>
    <mergeCell ref="AH104:AI104"/>
    <mergeCell ref="A106:AK106"/>
    <mergeCell ref="A107:C107"/>
    <mergeCell ref="D107:N107"/>
    <mergeCell ref="O107:R107"/>
    <mergeCell ref="S107:X107"/>
    <mergeCell ref="Y107:AD107"/>
    <mergeCell ref="AE107:AK107"/>
    <mergeCell ref="AF97:AH97"/>
    <mergeCell ref="AI97:AK97"/>
    <mergeCell ref="A98:D100"/>
    <mergeCell ref="A1:AK1"/>
    <mergeCell ref="A27:AK27"/>
    <mergeCell ref="A28:AK28"/>
    <mergeCell ref="A53:AK53"/>
    <mergeCell ref="A54:AK54"/>
    <mergeCell ref="A79:AK79"/>
    <mergeCell ref="A80:AK80"/>
    <mergeCell ref="A105:AK105"/>
    <mergeCell ref="S81:X81"/>
    <mergeCell ref="Y81:AD81"/>
    <mergeCell ref="D82:N82"/>
    <mergeCell ref="O82:R82"/>
    <mergeCell ref="S82:X82"/>
    <mergeCell ref="Y82:AD82"/>
    <mergeCell ref="U101:W101"/>
    <mergeCell ref="X101:Y101"/>
    <mergeCell ref="Z101:AA101"/>
    <mergeCell ref="AB101:AC101"/>
    <mergeCell ref="AD101:AE101"/>
    <mergeCell ref="AF101:AG101"/>
    <mergeCell ref="AH101:AI101"/>
    <mergeCell ref="A102:AK102"/>
    <mergeCell ref="A97:D97"/>
    <mergeCell ref="A70:D70"/>
    <mergeCell ref="E70:K70"/>
    <mergeCell ref="L70:R70"/>
    <mergeCell ref="Z70:AB70"/>
    <mergeCell ref="AC70:AE70"/>
    <mergeCell ref="A86:D86"/>
    <mergeCell ref="E86:K86"/>
    <mergeCell ref="AC87:AE87"/>
    <mergeCell ref="H84:L84"/>
    <mergeCell ref="B182:K182"/>
    <mergeCell ref="S182:V182"/>
    <mergeCell ref="W182:AG182"/>
    <mergeCell ref="AH182:AI182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F179:AG179"/>
    <mergeCell ref="AH179:AI179"/>
    <mergeCell ref="A175:D175"/>
    <mergeCell ref="E175:K175"/>
    <mergeCell ref="L175:R175"/>
    <mergeCell ref="Z175:AB175"/>
    <mergeCell ref="AC175:AE175"/>
    <mergeCell ref="AF175:AH175"/>
    <mergeCell ref="AI175:AK175"/>
    <mergeCell ref="A180:AK180"/>
    <mergeCell ref="A149:D149"/>
    <mergeCell ref="E149:K149"/>
    <mergeCell ref="L149:R149"/>
    <mergeCell ref="Z149:AB149"/>
    <mergeCell ref="AC149:AE149"/>
    <mergeCell ref="AF149:AH149"/>
    <mergeCell ref="AI149:AK149"/>
    <mergeCell ref="E143:K143"/>
    <mergeCell ref="AF144:AH144"/>
    <mergeCell ref="AI144:AK144"/>
    <mergeCell ref="AF143:AH143"/>
    <mergeCell ref="A148:D148"/>
    <mergeCell ref="E148:K148"/>
    <mergeCell ref="L148:R148"/>
    <mergeCell ref="Z148:AB148"/>
    <mergeCell ref="AC148:AE148"/>
    <mergeCell ref="L147:R147"/>
    <mergeCell ref="Z147:AB147"/>
    <mergeCell ref="AC147:AE147"/>
    <mergeCell ref="AF147:AH147"/>
    <mergeCell ref="AI147:AK147"/>
    <mergeCell ref="AI143:AK143"/>
    <mergeCell ref="AF163:AH163"/>
    <mergeCell ref="AF169:AH169"/>
    <mergeCell ref="AI169:AK169"/>
    <mergeCell ref="L165:R165"/>
    <mergeCell ref="A181:AK181"/>
    <mergeCell ref="A150:D152"/>
    <mergeCell ref="E150:AK150"/>
    <mergeCell ref="E151:AK151"/>
    <mergeCell ref="E152:AK152"/>
    <mergeCell ref="A174:D174"/>
    <mergeCell ref="E174:K174"/>
    <mergeCell ref="L174:R174"/>
    <mergeCell ref="Z174:AB174"/>
    <mergeCell ref="AC174:AE174"/>
    <mergeCell ref="AF174:AH174"/>
    <mergeCell ref="AI174:AK174"/>
    <mergeCell ref="A157:AK157"/>
    <mergeCell ref="A158:AK158"/>
    <mergeCell ref="AI164:AK164"/>
    <mergeCell ref="L164:R164"/>
    <mergeCell ref="E140:K140"/>
    <mergeCell ref="L140:R140"/>
    <mergeCell ref="Z140:AB140"/>
    <mergeCell ref="AC140:AE140"/>
    <mergeCell ref="AF140:AH140"/>
    <mergeCell ref="AI140:AK140"/>
    <mergeCell ref="A141:D141"/>
    <mergeCell ref="E141:K141"/>
    <mergeCell ref="L141:R141"/>
    <mergeCell ref="Z141:AB141"/>
    <mergeCell ref="AC141:AE141"/>
    <mergeCell ref="AF141:AH141"/>
    <mergeCell ref="AI141:AK141"/>
    <mergeCell ref="A140:D140"/>
    <mergeCell ref="A147:D147"/>
    <mergeCell ref="E147:K147"/>
    <mergeCell ref="E118:K118"/>
    <mergeCell ref="L118:R118"/>
    <mergeCell ref="A115:D115"/>
    <mergeCell ref="E115:K115"/>
    <mergeCell ref="L115:R115"/>
    <mergeCell ref="Z115:AB115"/>
    <mergeCell ref="AC115:AE115"/>
    <mergeCell ref="AF115:AH115"/>
    <mergeCell ref="Z118:AB118"/>
    <mergeCell ref="AC118:AE118"/>
    <mergeCell ref="AF118:AH118"/>
    <mergeCell ref="A138:D138"/>
    <mergeCell ref="E138:K138"/>
    <mergeCell ref="L138:R138"/>
    <mergeCell ref="Z138:AB138"/>
    <mergeCell ref="AC138:AE138"/>
    <mergeCell ref="D134:N134"/>
    <mergeCell ref="O134:R134"/>
    <mergeCell ref="S134:X134"/>
    <mergeCell ref="Y134:AD134"/>
    <mergeCell ref="S137:Y137"/>
    <mergeCell ref="Z137:AB137"/>
    <mergeCell ref="AC137:AE137"/>
    <mergeCell ref="AF116:AH116"/>
    <mergeCell ref="A137:D137"/>
    <mergeCell ref="A133:C133"/>
    <mergeCell ref="A129:AK129"/>
    <mergeCell ref="B130:K130"/>
    <mergeCell ref="S130:V130"/>
    <mergeCell ref="W130:AG130"/>
    <mergeCell ref="AH130:AI130"/>
    <mergeCell ref="A131:AK131"/>
    <mergeCell ref="E98:AK98"/>
    <mergeCell ref="E99:AK99"/>
    <mergeCell ref="E100:AK100"/>
    <mergeCell ref="AI94:AK94"/>
    <mergeCell ref="A95:D95"/>
    <mergeCell ref="E95:K95"/>
    <mergeCell ref="L95:R95"/>
    <mergeCell ref="Z95:AB95"/>
    <mergeCell ref="AC95:AE95"/>
    <mergeCell ref="AF95:AH95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4:D94"/>
    <mergeCell ref="E94:K94"/>
    <mergeCell ref="L94:R94"/>
    <mergeCell ref="AF94:AH94"/>
    <mergeCell ref="E97:K97"/>
    <mergeCell ref="E72:AK72"/>
    <mergeCell ref="E73:AK73"/>
    <mergeCell ref="E74:AK74"/>
    <mergeCell ref="A93:D93"/>
    <mergeCell ref="E93:K93"/>
    <mergeCell ref="L93:R93"/>
    <mergeCell ref="Z93:AB93"/>
    <mergeCell ref="AC93:AE93"/>
    <mergeCell ref="AF93:AH93"/>
    <mergeCell ref="AI93:AK93"/>
    <mergeCell ref="AI92:AK92"/>
    <mergeCell ref="A92:D92"/>
    <mergeCell ref="E92:K92"/>
    <mergeCell ref="L92:R92"/>
    <mergeCell ref="Z92:AB92"/>
    <mergeCell ref="AC92:AE92"/>
    <mergeCell ref="AF92:AH92"/>
    <mergeCell ref="A89:D89"/>
    <mergeCell ref="N84:W84"/>
    <mergeCell ref="A85:D85"/>
    <mergeCell ref="E85:K85"/>
    <mergeCell ref="L85:R85"/>
    <mergeCell ref="S85:Y85"/>
    <mergeCell ref="Z85:AB85"/>
    <mergeCell ref="Z91:AB91"/>
    <mergeCell ref="AC91:AE91"/>
    <mergeCell ref="AF91:AH91"/>
    <mergeCell ref="AI91:AK91"/>
    <mergeCell ref="A90:D90"/>
    <mergeCell ref="E90:K90"/>
    <mergeCell ref="L90:R90"/>
    <mergeCell ref="Z90:AB90"/>
    <mergeCell ref="A46:D48"/>
    <mergeCell ref="E47:AK47"/>
    <mergeCell ref="E48:AK48"/>
    <mergeCell ref="A69:D69"/>
    <mergeCell ref="E69:K69"/>
    <mergeCell ref="L69:R69"/>
    <mergeCell ref="Z69:AB69"/>
    <mergeCell ref="AC69:AE69"/>
    <mergeCell ref="AF69:AH69"/>
    <mergeCell ref="AI69:AK69"/>
    <mergeCell ref="AI67:AK67"/>
    <mergeCell ref="A67:D67"/>
    <mergeCell ref="E67:K67"/>
    <mergeCell ref="L67:R67"/>
    <mergeCell ref="Z67:AB67"/>
    <mergeCell ref="AC67:AE67"/>
    <mergeCell ref="AF67:AH67"/>
    <mergeCell ref="A68:D68"/>
    <mergeCell ref="E68:K68"/>
    <mergeCell ref="L68:R68"/>
    <mergeCell ref="Z68:AB68"/>
    <mergeCell ref="AC68:AE68"/>
    <mergeCell ref="AF68:AH68"/>
    <mergeCell ref="AI68:AK68"/>
    <mergeCell ref="A66:D66"/>
    <mergeCell ref="E66:K66"/>
    <mergeCell ref="L66:R66"/>
    <mergeCell ref="Z66:AB66"/>
    <mergeCell ref="AC66:AE66"/>
    <mergeCell ref="AF66:AH66"/>
    <mergeCell ref="AI66:AK66"/>
    <mergeCell ref="A65:D65"/>
    <mergeCell ref="A18:D18"/>
    <mergeCell ref="E18:K18"/>
    <mergeCell ref="L18:R18"/>
    <mergeCell ref="Z18:AB18"/>
    <mergeCell ref="AC18:AE18"/>
    <mergeCell ref="AF18:AH18"/>
    <mergeCell ref="AI18:AK18"/>
    <mergeCell ref="A43:D43"/>
    <mergeCell ref="E43:K43"/>
    <mergeCell ref="L43:R43"/>
    <mergeCell ref="Z43:AB43"/>
    <mergeCell ref="AC43:AE43"/>
    <mergeCell ref="AF43:AH43"/>
    <mergeCell ref="AI43:AK43"/>
    <mergeCell ref="AI42:AK42"/>
    <mergeCell ref="A42:D42"/>
    <mergeCell ref="E42:K42"/>
    <mergeCell ref="L42:R42"/>
    <mergeCell ref="Z42:AB42"/>
    <mergeCell ref="AC42:AE42"/>
    <mergeCell ref="AF42:AH42"/>
    <mergeCell ref="A31:P31"/>
    <mergeCell ref="Q31:AD31"/>
    <mergeCell ref="AC41:AE41"/>
    <mergeCell ref="AF41:AH41"/>
    <mergeCell ref="AI41:AK41"/>
    <mergeCell ref="A40:D40"/>
    <mergeCell ref="E40:K40"/>
    <mergeCell ref="L40:R40"/>
    <mergeCell ref="A29:C29"/>
    <mergeCell ref="D29:N29"/>
    <mergeCell ref="O29:R29"/>
    <mergeCell ref="Z165:AB165"/>
    <mergeCell ref="AC165:AE165"/>
    <mergeCell ref="AF165:AH165"/>
    <mergeCell ref="AI165:AK165"/>
    <mergeCell ref="A168:D168"/>
    <mergeCell ref="E168:K168"/>
    <mergeCell ref="L168:R168"/>
    <mergeCell ref="Z168:AB168"/>
    <mergeCell ref="AC168:AE168"/>
    <mergeCell ref="AF168:AH168"/>
    <mergeCell ref="AI168:AK168"/>
    <mergeCell ref="Z167:AB167"/>
    <mergeCell ref="AC167:AE167"/>
    <mergeCell ref="AF167:AH167"/>
    <mergeCell ref="AI167:AK167"/>
    <mergeCell ref="Z164:AB164"/>
    <mergeCell ref="AC164:AE164"/>
    <mergeCell ref="AF164:AH164"/>
    <mergeCell ref="A169:D169"/>
    <mergeCell ref="E169:K169"/>
    <mergeCell ref="L169:R169"/>
    <mergeCell ref="Z169:AB169"/>
    <mergeCell ref="AC169:AE169"/>
    <mergeCell ref="AI163:AK163"/>
    <mergeCell ref="A164:D164"/>
    <mergeCell ref="A165:D165"/>
    <mergeCell ref="E165:K165"/>
    <mergeCell ref="A139:D139"/>
    <mergeCell ref="E139:K139"/>
    <mergeCell ref="L139:R139"/>
    <mergeCell ref="Z139:AB139"/>
    <mergeCell ref="AC139:AE139"/>
    <mergeCell ref="AF139:AH139"/>
    <mergeCell ref="AI139:AK139"/>
    <mergeCell ref="U153:W153"/>
    <mergeCell ref="X153:Y153"/>
    <mergeCell ref="Z153:AA153"/>
    <mergeCell ref="AB153:AC153"/>
    <mergeCell ref="AD153:AE153"/>
    <mergeCell ref="AF153:AG153"/>
    <mergeCell ref="AH153:AI153"/>
    <mergeCell ref="A144:D144"/>
    <mergeCell ref="E144:K144"/>
    <mergeCell ref="L144:R144"/>
    <mergeCell ref="Z144:AB144"/>
    <mergeCell ref="AC144:AE144"/>
    <mergeCell ref="A143:D143"/>
    <mergeCell ref="H162:L162"/>
    <mergeCell ref="N162:W162"/>
    <mergeCell ref="A163:D163"/>
    <mergeCell ref="L163:R163"/>
    <mergeCell ref="S163:Y163"/>
    <mergeCell ref="Z163:AB163"/>
    <mergeCell ref="AC163:AE163"/>
    <mergeCell ref="AF138:AH138"/>
    <mergeCell ref="AI138:AK138"/>
    <mergeCell ref="AF123:AH123"/>
    <mergeCell ref="E121:K121"/>
    <mergeCell ref="L121:R121"/>
    <mergeCell ref="Z121:AB121"/>
    <mergeCell ref="AC121:AE121"/>
    <mergeCell ref="AF121:AH121"/>
    <mergeCell ref="AI123:AK123"/>
    <mergeCell ref="AI121:AK121"/>
    <mergeCell ref="AF112:AH112"/>
    <mergeCell ref="AI112:AK112"/>
    <mergeCell ref="AF113:AH113"/>
    <mergeCell ref="AI113:AK113"/>
    <mergeCell ref="AB127:AC127"/>
    <mergeCell ref="H136:L136"/>
    <mergeCell ref="N136:W136"/>
    <mergeCell ref="E137:K137"/>
    <mergeCell ref="L137:R137"/>
    <mergeCell ref="AI119:AK119"/>
    <mergeCell ref="AI120:AK120"/>
    <mergeCell ref="D133:N133"/>
    <mergeCell ref="O133:R133"/>
    <mergeCell ref="S133:X133"/>
    <mergeCell ref="Y133:AD133"/>
    <mergeCell ref="A128:AK128"/>
    <mergeCell ref="AE133:AK133"/>
    <mergeCell ref="A118:D118"/>
    <mergeCell ref="AF111:AH111"/>
    <mergeCell ref="AI111:AK111"/>
    <mergeCell ref="E114:K114"/>
    <mergeCell ref="L114:R114"/>
    <mergeCell ref="Z114:AB114"/>
    <mergeCell ref="AC114:AE114"/>
    <mergeCell ref="AF114:AH114"/>
    <mergeCell ref="AI114:AK114"/>
    <mergeCell ref="AI115:AK115"/>
    <mergeCell ref="AI118:AK118"/>
    <mergeCell ref="AI117:AK117"/>
    <mergeCell ref="E122:K122"/>
    <mergeCell ref="L122:R122"/>
    <mergeCell ref="Z122:AB122"/>
    <mergeCell ref="AI116:AK116"/>
    <mergeCell ref="A116:D116"/>
    <mergeCell ref="E116:K116"/>
    <mergeCell ref="L116:R116"/>
    <mergeCell ref="Z116:AB116"/>
    <mergeCell ref="AC116:AE116"/>
    <mergeCell ref="A117:D117"/>
    <mergeCell ref="E117:K117"/>
    <mergeCell ref="L117:R117"/>
    <mergeCell ref="Z117:AB117"/>
    <mergeCell ref="AC117:AE117"/>
    <mergeCell ref="AF117:AH117"/>
    <mergeCell ref="A119:D119"/>
    <mergeCell ref="E119:K119"/>
    <mergeCell ref="L119:R119"/>
    <mergeCell ref="Z119:AB119"/>
    <mergeCell ref="AC119:AE119"/>
    <mergeCell ref="AF119:AH119"/>
    <mergeCell ref="H110:L110"/>
    <mergeCell ref="N110:W110"/>
    <mergeCell ref="A111:D111"/>
    <mergeCell ref="E111:K111"/>
    <mergeCell ref="L111:R111"/>
    <mergeCell ref="S111:Y111"/>
    <mergeCell ref="A112:D112"/>
    <mergeCell ref="E112:K112"/>
    <mergeCell ref="L112:R112"/>
    <mergeCell ref="Z112:AB112"/>
    <mergeCell ref="AC112:AE112"/>
    <mergeCell ref="A114:D114"/>
    <mergeCell ref="Z111:AB111"/>
    <mergeCell ref="AC111:AE111"/>
    <mergeCell ref="A113:D113"/>
    <mergeCell ref="E113:K113"/>
    <mergeCell ref="L113:R113"/>
    <mergeCell ref="Z113:AB113"/>
    <mergeCell ref="AC113:AE113"/>
    <mergeCell ref="AC90:AE90"/>
    <mergeCell ref="AF90:AH90"/>
    <mergeCell ref="AI90:AK90"/>
    <mergeCell ref="A91:D91"/>
    <mergeCell ref="E91:K91"/>
    <mergeCell ref="E89:K89"/>
    <mergeCell ref="L89:R89"/>
    <mergeCell ref="Z89:AB89"/>
    <mergeCell ref="AC89:AE89"/>
    <mergeCell ref="AF89:AH89"/>
    <mergeCell ref="AI89:AK89"/>
    <mergeCell ref="L91:R91"/>
    <mergeCell ref="E65:K65"/>
    <mergeCell ref="L65:R65"/>
    <mergeCell ref="Z65:AB65"/>
    <mergeCell ref="AC65:AE65"/>
    <mergeCell ref="AF65:AH65"/>
    <mergeCell ref="AF83:AG83"/>
    <mergeCell ref="AI83:AJ83"/>
    <mergeCell ref="A76:AK76"/>
    <mergeCell ref="A77:AK77"/>
    <mergeCell ref="B78:K78"/>
    <mergeCell ref="S78:V78"/>
    <mergeCell ref="W78:AG78"/>
    <mergeCell ref="AH78:AI78"/>
    <mergeCell ref="AE81:AK81"/>
    <mergeCell ref="A81:C81"/>
    <mergeCell ref="D81:N81"/>
    <mergeCell ref="O81:R81"/>
    <mergeCell ref="AF70:AH70"/>
    <mergeCell ref="AI70:AK70"/>
    <mergeCell ref="A71:D71"/>
    <mergeCell ref="E71:K71"/>
    <mergeCell ref="L71:R71"/>
    <mergeCell ref="Z71:AB71"/>
    <mergeCell ref="AC71:AE71"/>
    <mergeCell ref="AF71:AH71"/>
    <mergeCell ref="AI71:AK71"/>
    <mergeCell ref="AF75:AG75"/>
    <mergeCell ref="AH75:AI75"/>
    <mergeCell ref="U75:W75"/>
    <mergeCell ref="X75:Y75"/>
    <mergeCell ref="Z75:AA75"/>
    <mergeCell ref="A72:D74"/>
    <mergeCell ref="AC38:AE38"/>
    <mergeCell ref="AF38:AH38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3:AK63"/>
    <mergeCell ref="AI65:AK65"/>
    <mergeCell ref="AF49:AG49"/>
    <mergeCell ref="AI44:AK44"/>
    <mergeCell ref="A45:D45"/>
    <mergeCell ref="E45:K45"/>
    <mergeCell ref="L45:R45"/>
    <mergeCell ref="Z45:AB45"/>
    <mergeCell ref="AC45:AE45"/>
    <mergeCell ref="AF45:AH45"/>
    <mergeCell ref="AI45:AK45"/>
    <mergeCell ref="A44:D44"/>
    <mergeCell ref="E44:K44"/>
    <mergeCell ref="L44:R44"/>
    <mergeCell ref="Z44:AB44"/>
    <mergeCell ref="AC44:AE44"/>
    <mergeCell ref="AF44:AH44"/>
    <mergeCell ref="E37:K37"/>
    <mergeCell ref="L37:R37"/>
    <mergeCell ref="Z37:AB37"/>
    <mergeCell ref="AC37:AE37"/>
    <mergeCell ref="AF37:AH37"/>
    <mergeCell ref="AI37:AK37"/>
    <mergeCell ref="A36:D36"/>
    <mergeCell ref="E36:K36"/>
    <mergeCell ref="L36:R36"/>
    <mergeCell ref="Z36:AB36"/>
    <mergeCell ref="AC36:AE36"/>
    <mergeCell ref="AF36:AH36"/>
    <mergeCell ref="Z40:AB40"/>
    <mergeCell ref="AC40:AE40"/>
    <mergeCell ref="AF40:AH40"/>
    <mergeCell ref="AI40:AK40"/>
    <mergeCell ref="A41:D41"/>
    <mergeCell ref="E41:K41"/>
    <mergeCell ref="L41:R41"/>
    <mergeCell ref="Z41:AB41"/>
    <mergeCell ref="AI38:AK38"/>
    <mergeCell ref="A39:D39"/>
    <mergeCell ref="E39:K39"/>
    <mergeCell ref="L39:R39"/>
    <mergeCell ref="Z39:AB39"/>
    <mergeCell ref="AC39:AE39"/>
    <mergeCell ref="AF39:AH39"/>
    <mergeCell ref="AI39:AK39"/>
    <mergeCell ref="A38:D38"/>
    <mergeCell ref="E38:K38"/>
    <mergeCell ref="L38:R38"/>
    <mergeCell ref="Z38:AB38"/>
    <mergeCell ref="AH23:AI23"/>
    <mergeCell ref="AF23:AG23"/>
    <mergeCell ref="AD23:AE23"/>
    <mergeCell ref="AB23:AC23"/>
    <mergeCell ref="Z23:AA23"/>
    <mergeCell ref="X23:Y23"/>
    <mergeCell ref="U23:W23"/>
    <mergeCell ref="A35:D35"/>
    <mergeCell ref="E35:K35"/>
    <mergeCell ref="L35:R35"/>
    <mergeCell ref="Z35:AB35"/>
    <mergeCell ref="AC35:AE35"/>
    <mergeCell ref="AF35:AH35"/>
    <mergeCell ref="AI35:AK35"/>
    <mergeCell ref="A34:D34"/>
    <mergeCell ref="E34:K34"/>
    <mergeCell ref="L34:R34"/>
    <mergeCell ref="Z34:AB34"/>
    <mergeCell ref="AC34:AE34"/>
    <mergeCell ref="AF34:AH34"/>
    <mergeCell ref="S29:X29"/>
    <mergeCell ref="Y29:AD29"/>
    <mergeCell ref="D30:N30"/>
    <mergeCell ref="O30:R30"/>
    <mergeCell ref="S30:X30"/>
    <mergeCell ref="Y30:AD30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20:D22"/>
    <mergeCell ref="E20:AK20"/>
    <mergeCell ref="E21:AK21"/>
    <mergeCell ref="E22:AK22"/>
    <mergeCell ref="A17:D17"/>
    <mergeCell ref="E17:K17"/>
    <mergeCell ref="L17:R17"/>
    <mergeCell ref="Z17:AB17"/>
    <mergeCell ref="AC17:AE17"/>
    <mergeCell ref="AF17:AH17"/>
    <mergeCell ref="AI17:AK17"/>
    <mergeCell ref="A19:D19"/>
    <mergeCell ref="E19:K19"/>
    <mergeCell ref="L19:R19"/>
    <mergeCell ref="Z19:AB19"/>
    <mergeCell ref="AC19:AE19"/>
    <mergeCell ref="AF19:AH19"/>
    <mergeCell ref="AI19:AK19"/>
    <mergeCell ref="E11:K11"/>
    <mergeCell ref="L11:R11"/>
    <mergeCell ref="Z11:AB11"/>
    <mergeCell ref="AC11:AE11"/>
    <mergeCell ref="AF11:AH11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E3:AK3"/>
    <mergeCell ref="AF5:AG5"/>
    <mergeCell ref="AI5:AJ5"/>
    <mergeCell ref="H6:L6"/>
    <mergeCell ref="N6:W6"/>
    <mergeCell ref="A7:D7"/>
    <mergeCell ref="S7:Y7"/>
    <mergeCell ref="Z7:AB7"/>
    <mergeCell ref="AC7:AE7"/>
    <mergeCell ref="AF7:AH7"/>
    <mergeCell ref="AI7:AK7"/>
    <mergeCell ref="E7:K7"/>
    <mergeCell ref="L7:R7"/>
    <mergeCell ref="Q5:AD5"/>
    <mergeCell ref="A5:P5"/>
    <mergeCell ref="A3:C3"/>
    <mergeCell ref="Y3:AD3"/>
    <mergeCell ref="Y4:AD4"/>
    <mergeCell ref="S3:X3"/>
    <mergeCell ref="S4:X4"/>
    <mergeCell ref="D3:N3"/>
    <mergeCell ref="D4:N4"/>
    <mergeCell ref="O3:R3"/>
    <mergeCell ref="O4:R4"/>
    <mergeCell ref="A8:D8"/>
    <mergeCell ref="E8:K8"/>
    <mergeCell ref="L8:R8"/>
    <mergeCell ref="Z8:AB8"/>
    <mergeCell ref="AC8:AE8"/>
    <mergeCell ref="AF8:AH8"/>
    <mergeCell ref="AI8:AK8"/>
    <mergeCell ref="A24:AK24"/>
    <mergeCell ref="A25:AK25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Y55:AD55"/>
    <mergeCell ref="D56:N56"/>
    <mergeCell ref="O56:R56"/>
    <mergeCell ref="S56:X56"/>
    <mergeCell ref="Y56:AD56"/>
    <mergeCell ref="A57:P57"/>
    <mergeCell ref="B26:K26"/>
    <mergeCell ref="S26:V26"/>
    <mergeCell ref="AH49:AI49"/>
    <mergeCell ref="B52:K52"/>
    <mergeCell ref="S52:V52"/>
    <mergeCell ref="W52:AG52"/>
    <mergeCell ref="AH52:AI52"/>
    <mergeCell ref="W26:AG26"/>
    <mergeCell ref="AH26:AI26"/>
    <mergeCell ref="E46:AK46"/>
    <mergeCell ref="AE29:AK29"/>
    <mergeCell ref="AF31:AG31"/>
    <mergeCell ref="A33:D33"/>
    <mergeCell ref="E33:K33"/>
    <mergeCell ref="L33:R33"/>
    <mergeCell ref="Z33:AB33"/>
    <mergeCell ref="AC33:AE33"/>
    <mergeCell ref="AF33:AH33"/>
    <mergeCell ref="AI33:AK33"/>
    <mergeCell ref="AI34:AK34"/>
    <mergeCell ref="AI31:AJ31"/>
    <mergeCell ref="H32:L32"/>
    <mergeCell ref="N32:W32"/>
    <mergeCell ref="S33:Y33"/>
    <mergeCell ref="AI36:AK36"/>
    <mergeCell ref="A37:D37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61:AK61"/>
    <mergeCell ref="AE55:AK55"/>
    <mergeCell ref="A51:AK51"/>
    <mergeCell ref="E60:K60"/>
    <mergeCell ref="L60:R60"/>
    <mergeCell ref="Z60:AB60"/>
    <mergeCell ref="AC60:AE60"/>
    <mergeCell ref="AF60:AH60"/>
    <mergeCell ref="AI60:AK60"/>
    <mergeCell ref="AF57:AG57"/>
    <mergeCell ref="AI57:AJ57"/>
    <mergeCell ref="H58:L58"/>
    <mergeCell ref="N58:W58"/>
    <mergeCell ref="A59:D59"/>
    <mergeCell ref="AF59:AH59"/>
    <mergeCell ref="AI59:AK59"/>
    <mergeCell ref="A60:D60"/>
    <mergeCell ref="O55:R55"/>
    <mergeCell ref="S55:X55"/>
    <mergeCell ref="AF85:AH85"/>
    <mergeCell ref="AI85:AK85"/>
    <mergeCell ref="A88:D88"/>
    <mergeCell ref="E88:K88"/>
    <mergeCell ref="L88:R88"/>
    <mergeCell ref="Z88:AB88"/>
    <mergeCell ref="AC88:AE88"/>
    <mergeCell ref="AF88:AH88"/>
    <mergeCell ref="AI88:AK88"/>
    <mergeCell ref="L86:R86"/>
    <mergeCell ref="Z86:AB86"/>
    <mergeCell ref="AC86:AE86"/>
    <mergeCell ref="AF86:AH86"/>
    <mergeCell ref="AI86:AK86"/>
    <mergeCell ref="A87:D87"/>
    <mergeCell ref="E87:K87"/>
    <mergeCell ref="L87:R87"/>
    <mergeCell ref="Z87:AB87"/>
    <mergeCell ref="AF87:AH87"/>
    <mergeCell ref="AI87:AK87"/>
    <mergeCell ref="A132:AK132"/>
    <mergeCell ref="A122:D122"/>
    <mergeCell ref="AC143:AE143"/>
    <mergeCell ref="AF137:AH137"/>
    <mergeCell ref="A124:D126"/>
    <mergeCell ref="E124:AK124"/>
    <mergeCell ref="E125:AK125"/>
    <mergeCell ref="E126:AK126"/>
    <mergeCell ref="U127:W127"/>
    <mergeCell ref="X127:Y127"/>
    <mergeCell ref="A135:P135"/>
    <mergeCell ref="Q135:AD135"/>
    <mergeCell ref="AI137:AK137"/>
    <mergeCell ref="AD127:AE127"/>
    <mergeCell ref="AF127:AG127"/>
    <mergeCell ref="AH127:AI127"/>
    <mergeCell ref="AF135:AG135"/>
    <mergeCell ref="AI135:AJ135"/>
    <mergeCell ref="A120:D120"/>
    <mergeCell ref="E120:K120"/>
    <mergeCell ref="L120:R120"/>
    <mergeCell ref="Z120:AB120"/>
    <mergeCell ref="AC120:AE120"/>
    <mergeCell ref="AF120:AH120"/>
    <mergeCell ref="A123:D123"/>
    <mergeCell ref="E123:K123"/>
    <mergeCell ref="L123:R123"/>
    <mergeCell ref="A121:D121"/>
    <mergeCell ref="AC122:AE122"/>
    <mergeCell ref="AF122:AH122"/>
    <mergeCell ref="Z123:AB123"/>
    <mergeCell ref="AC123:AE123"/>
    <mergeCell ref="AI122:AK122"/>
    <mergeCell ref="Z127:AA127"/>
    <mergeCell ref="O159:R159"/>
    <mergeCell ref="S159:X159"/>
    <mergeCell ref="Y159:AD159"/>
    <mergeCell ref="A154:AK154"/>
    <mergeCell ref="B156:K156"/>
    <mergeCell ref="S156:V156"/>
    <mergeCell ref="W156:AG156"/>
    <mergeCell ref="AH156:AI156"/>
    <mergeCell ref="A155:AK155"/>
    <mergeCell ref="A142:D142"/>
    <mergeCell ref="A146:D146"/>
    <mergeCell ref="E146:K146"/>
    <mergeCell ref="L146:R146"/>
    <mergeCell ref="Z146:AB146"/>
    <mergeCell ref="AC146:AE146"/>
    <mergeCell ref="AF146:AH146"/>
    <mergeCell ref="A145:D145"/>
    <mergeCell ref="E145:K145"/>
    <mergeCell ref="L145:R145"/>
    <mergeCell ref="Z145:AB145"/>
    <mergeCell ref="AC145:AE145"/>
    <mergeCell ref="AF145:AH145"/>
    <mergeCell ref="AI145:AK145"/>
    <mergeCell ref="E142:K142"/>
    <mergeCell ref="L142:R142"/>
    <mergeCell ref="Z142:AB142"/>
    <mergeCell ref="AC142:AE142"/>
    <mergeCell ref="AF142:AH142"/>
    <mergeCell ref="AI142:AK142"/>
    <mergeCell ref="L143:R143"/>
    <mergeCell ref="Z143:AB143"/>
    <mergeCell ref="A173:D173"/>
    <mergeCell ref="E173:K173"/>
    <mergeCell ref="L173:R173"/>
    <mergeCell ref="Z173:AB173"/>
    <mergeCell ref="AC173:AE173"/>
    <mergeCell ref="AF173:AH173"/>
    <mergeCell ref="AI173:AK173"/>
    <mergeCell ref="E170:K170"/>
    <mergeCell ref="L170:R170"/>
    <mergeCell ref="Z170:AB170"/>
    <mergeCell ref="AC170:AE170"/>
    <mergeCell ref="AF170:AH170"/>
    <mergeCell ref="AI170:AK170"/>
    <mergeCell ref="A171:D171"/>
    <mergeCell ref="E171:K171"/>
    <mergeCell ref="L171:R171"/>
    <mergeCell ref="E163:K163"/>
    <mergeCell ref="AC171:AE171"/>
    <mergeCell ref="AF171:AH171"/>
    <mergeCell ref="AI171:AK171"/>
    <mergeCell ref="A170:D170"/>
    <mergeCell ref="A2:AK2"/>
    <mergeCell ref="A172:D172"/>
    <mergeCell ref="E172:K172"/>
    <mergeCell ref="L172:R172"/>
    <mergeCell ref="Z172:AB172"/>
    <mergeCell ref="AC172:AE172"/>
    <mergeCell ref="AF172:AH172"/>
    <mergeCell ref="AI172:AK172"/>
    <mergeCell ref="A166:D166"/>
    <mergeCell ref="E166:K166"/>
    <mergeCell ref="L166:R166"/>
    <mergeCell ref="Z166:AB166"/>
    <mergeCell ref="AC166:AE166"/>
    <mergeCell ref="AF166:AH166"/>
    <mergeCell ref="AI166:AK166"/>
    <mergeCell ref="A167:D167"/>
    <mergeCell ref="E167:K167"/>
    <mergeCell ref="L167:R167"/>
    <mergeCell ref="E164:K164"/>
    <mergeCell ref="AF148:AH148"/>
    <mergeCell ref="AI148:AK148"/>
    <mergeCell ref="D160:N160"/>
    <mergeCell ref="O160:R160"/>
    <mergeCell ref="S160:X160"/>
    <mergeCell ref="Y160:AD160"/>
    <mergeCell ref="AF161:AG161"/>
    <mergeCell ref="AI161:AJ161"/>
    <mergeCell ref="AI146:AK146"/>
    <mergeCell ref="A161:P161"/>
    <mergeCell ref="Q161:AD161"/>
    <mergeCell ref="AE159:AK159"/>
    <mergeCell ref="A159:C159"/>
    <mergeCell ref="D159:N159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Z171:AB171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</mergeCells>
  <phoneticPr fontId="3"/>
  <dataValidations count="1">
    <dataValidation type="list" allowBlank="1" showInputMessage="1" showErrorMessage="1" sqref="N6:W6 N32:W32 N58:W58 N84:W84 N110:W110 N136:W136 N162:W162 N188:W188" xr:uid="{74E3B58F-11D8-47BE-9D67-A0BF3E582A11}">
      <formula1>"60kg級,66kg級,73kg級,81kg級,90kg級,100kg級,100kg超級,段外の部"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ignoredErrors>
    <ignoredError sqref="A12:AK19 AJ8:AK8 AG8:AH8 AD8:AE8 AA8:AB8 M8:R8 L8 S8:Z8 AC8 AF8 AI8 A9:D9 L9:AK9 A10:D10 L10:AK10 A11:D11 S11:AK11 L11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000-000001000000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9"/>
  <sheetViews>
    <sheetView topLeftCell="D1" workbookViewId="0">
      <selection activeCell="L11" sqref="L11"/>
    </sheetView>
  </sheetViews>
  <sheetFormatPr defaultRowHeight="13.2" x14ac:dyDescent="0.2"/>
  <cols>
    <col min="3" max="3" width="3.77734375" customWidth="1"/>
    <col min="4" max="4" width="11.21875" customWidth="1"/>
    <col min="6" max="6" width="4.6640625" customWidth="1"/>
    <col min="8" max="8" width="3.44140625" customWidth="1"/>
    <col min="9" max="9" width="22.109375" customWidth="1"/>
    <col min="10" max="10" width="18.109375" customWidth="1"/>
    <col min="11" max="11" width="33.33203125" customWidth="1"/>
    <col min="12" max="12" width="23.6640625" customWidth="1"/>
  </cols>
  <sheetData>
    <row r="1" spans="1:13" x14ac:dyDescent="0.2">
      <c r="A1" t="s">
        <v>86</v>
      </c>
      <c r="B1" t="s">
        <v>29</v>
      </c>
      <c r="D1" t="s">
        <v>87</v>
      </c>
      <c r="E1" t="s">
        <v>88</v>
      </c>
      <c r="G1" t="s">
        <v>11</v>
      </c>
      <c r="I1" t="s">
        <v>89</v>
      </c>
      <c r="J1" t="s">
        <v>90</v>
      </c>
      <c r="K1" t="s">
        <v>91</v>
      </c>
      <c r="L1" t="s">
        <v>91</v>
      </c>
      <c r="M1" t="s">
        <v>92</v>
      </c>
    </row>
    <row r="2" spans="1:13" x14ac:dyDescent="0.2">
      <c r="A2" s="14">
        <v>302</v>
      </c>
      <c r="B2" s="15" t="s">
        <v>93</v>
      </c>
      <c r="D2" s="16" t="s">
        <v>94</v>
      </c>
      <c r="E2" s="16" t="s">
        <v>95</v>
      </c>
      <c r="G2" s="17">
        <v>1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</row>
    <row r="3" spans="1:13" ht="39.6" x14ac:dyDescent="0.2">
      <c r="A3" s="14">
        <v>304</v>
      </c>
      <c r="B3" s="15" t="s">
        <v>99</v>
      </c>
      <c r="D3" s="16" t="s">
        <v>100</v>
      </c>
      <c r="E3" s="16" t="s">
        <v>101</v>
      </c>
      <c r="G3" s="17">
        <v>2</v>
      </c>
      <c r="I3" s="16" t="s">
        <v>100</v>
      </c>
      <c r="J3" t="s">
        <v>101</v>
      </c>
      <c r="K3" s="18" t="s">
        <v>102</v>
      </c>
      <c r="L3" t="s">
        <v>103</v>
      </c>
      <c r="M3" t="s">
        <v>104</v>
      </c>
    </row>
    <row r="4" spans="1:13" ht="15" customHeight="1" x14ac:dyDescent="0.2">
      <c r="A4" s="14">
        <v>305</v>
      </c>
      <c r="B4" s="15" t="s">
        <v>105</v>
      </c>
      <c r="D4" s="16" t="s">
        <v>106</v>
      </c>
      <c r="E4" s="16" t="s">
        <v>107</v>
      </c>
      <c r="G4" s="17">
        <v>3</v>
      </c>
      <c r="I4" t="s">
        <v>106</v>
      </c>
      <c r="J4" t="s">
        <v>107</v>
      </c>
      <c r="L4" t="s">
        <v>108</v>
      </c>
    </row>
    <row r="5" spans="1:13" x14ac:dyDescent="0.2">
      <c r="A5" s="14">
        <v>306</v>
      </c>
      <c r="B5" s="15" t="s">
        <v>38</v>
      </c>
      <c r="D5" s="16" t="s">
        <v>109</v>
      </c>
      <c r="E5" s="16" t="s">
        <v>110</v>
      </c>
      <c r="G5" s="17"/>
      <c r="I5" t="s">
        <v>109</v>
      </c>
      <c r="J5" t="s">
        <v>110</v>
      </c>
    </row>
    <row r="6" spans="1:13" x14ac:dyDescent="0.2">
      <c r="A6" s="14">
        <v>307</v>
      </c>
      <c r="B6" s="15" t="s">
        <v>40</v>
      </c>
      <c r="D6" s="16" t="s">
        <v>111</v>
      </c>
      <c r="E6" s="16" t="s">
        <v>112</v>
      </c>
      <c r="G6" s="17"/>
      <c r="I6" t="s">
        <v>113</v>
      </c>
      <c r="J6" t="s">
        <v>113</v>
      </c>
    </row>
    <row r="7" spans="1:13" x14ac:dyDescent="0.2">
      <c r="A7" s="14">
        <v>308</v>
      </c>
      <c r="B7" s="15" t="s">
        <v>114</v>
      </c>
      <c r="D7" s="16" t="s">
        <v>115</v>
      </c>
      <c r="E7" s="16" t="s">
        <v>116</v>
      </c>
      <c r="G7" s="19"/>
      <c r="I7" t="s">
        <v>117</v>
      </c>
      <c r="J7" t="s">
        <v>117</v>
      </c>
    </row>
    <row r="8" spans="1:13" x14ac:dyDescent="0.2">
      <c r="A8" s="14">
        <v>309</v>
      </c>
      <c r="B8" s="15" t="s">
        <v>43</v>
      </c>
      <c r="D8" s="16" t="s">
        <v>118</v>
      </c>
      <c r="E8" s="16" t="s">
        <v>119</v>
      </c>
      <c r="G8" s="19"/>
    </row>
    <row r="9" spans="1:13" x14ac:dyDescent="0.2">
      <c r="A9" s="16"/>
      <c r="D9" s="19"/>
    </row>
  </sheetData>
  <phoneticPr fontId="3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898C0-DF9A-4DAC-8838-31805376CFB9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93" t="s">
        <v>173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</row>
    <row r="2" spans="1:45" ht="25.05" customHeight="1" x14ac:dyDescent="0.2">
      <c r="A2" s="96" t="s">
        <v>164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97"/>
    </row>
    <row r="3" spans="1:45" ht="20.100000000000001" customHeight="1" x14ac:dyDescent="0.2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2">
      <c r="A4" s="58" t="str">
        <f>MID(選手登録!$A$3,1,1)</f>
        <v>3</v>
      </c>
      <c r="B4" s="58" t="str">
        <f>MID(選手登録!$A$3,2,1)</f>
        <v>7</v>
      </c>
      <c r="C4" s="58" t="str">
        <f>MID(選手登録!$A$3,3,1)</f>
        <v>3</v>
      </c>
      <c r="D4" s="98" t="str">
        <f>選手登録!$B$3</f>
        <v>花園高等学校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（花園）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花園高等学校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令和６年度 全国高等学校総合体育大会 柔道競技（個人試合）京都府予選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7</v>
      </c>
      <c r="C30" s="58" t="str">
        <f>MID(選手登録!$A$3,3,1)</f>
        <v>3</v>
      </c>
      <c r="D30" s="98" t="str">
        <f>選手登録!$B$3</f>
        <v>花園高等学校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（花園）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167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花園高等学校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令和６年度 全国高等学校総合体育大会 柔道競技（個人試合）京都府予選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7</v>
      </c>
      <c r="C56" s="58" t="str">
        <f>MID(選手登録!$A$3,3,1)</f>
        <v>3</v>
      </c>
      <c r="D56" s="98" t="str">
        <f>選手登録!$B$3</f>
        <v>花園高等学校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（花園）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167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花園高等学校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令和６年度 全国高等学校総合体育大会 柔道競技（個人試合）京都府予選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7</v>
      </c>
      <c r="C82" s="58" t="str">
        <f>MID(選手登録!$A$3,3,1)</f>
        <v>3</v>
      </c>
      <c r="D82" s="98" t="str">
        <f>選手登録!$B$3</f>
        <v>花園高等学校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（花園）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167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花園高等学校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令和６年度 全国高等学校総合体育大会 柔道競技（個人試合）京都府予選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7</v>
      </c>
      <c r="C108" s="58" t="str">
        <f>MID(選手登録!$A$3,3,1)</f>
        <v>3</v>
      </c>
      <c r="D108" s="98" t="str">
        <f>選手登録!$B$3</f>
        <v>花園高等学校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（花園）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167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花園高等学校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令和６年度 全国高等学校総合体育大会 柔道競技（個人試合）京都府予選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7</v>
      </c>
      <c r="C134" s="58" t="str">
        <f>MID(選手登録!$A$3,3,1)</f>
        <v>3</v>
      </c>
      <c r="D134" s="98" t="str">
        <f>選手登録!$B$3</f>
        <v>花園高等学校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（花園）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167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花園高等学校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  <row r="157" spans="1:45" ht="25.05" customHeight="1" x14ac:dyDescent="0.2">
      <c r="A157" s="93" t="str">
        <f>$A$1</f>
        <v>令和６年度 全国高等学校総合体育大会 柔道競技（個人試合）京都府予選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5"/>
    </row>
    <row r="158" spans="1:45" ht="25.05" customHeight="1" x14ac:dyDescent="0.2">
      <c r="A158" s="96" t="str">
        <f>$A$2</f>
        <v>申込書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97"/>
    </row>
    <row r="159" spans="1:45" ht="20.100000000000001" customHeight="1" x14ac:dyDescent="0.2">
      <c r="A159" s="85" t="s">
        <v>0</v>
      </c>
      <c r="B159" s="85"/>
      <c r="C159" s="85"/>
      <c r="D159" s="85" t="s">
        <v>1</v>
      </c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 t="s">
        <v>32</v>
      </c>
      <c r="P159" s="85"/>
      <c r="Q159" s="85"/>
      <c r="R159" s="85"/>
      <c r="S159" s="85" t="s">
        <v>138</v>
      </c>
      <c r="T159" s="85"/>
      <c r="U159" s="85"/>
      <c r="V159" s="85"/>
      <c r="W159" s="85"/>
      <c r="X159" s="85"/>
      <c r="Y159" s="85" t="s">
        <v>137</v>
      </c>
      <c r="Z159" s="85"/>
      <c r="AA159" s="85"/>
      <c r="AB159" s="85"/>
      <c r="AC159" s="85"/>
      <c r="AD159" s="85"/>
      <c r="AE159" s="85" t="s">
        <v>139</v>
      </c>
      <c r="AF159" s="85"/>
      <c r="AG159" s="85"/>
      <c r="AH159" s="85"/>
      <c r="AI159" s="85"/>
      <c r="AJ159" s="85"/>
      <c r="AK159" s="85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7</v>
      </c>
      <c r="C160" s="58" t="str">
        <f>MID(選手登録!$A$3,3,1)</f>
        <v>3</v>
      </c>
      <c r="D160" s="98" t="str">
        <f>選手登録!$B$3</f>
        <v>花園高等学校</v>
      </c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 t="str">
        <f>選手登録!$C$3</f>
        <v>（花園）</v>
      </c>
      <c r="P160" s="98"/>
      <c r="Q160" s="98"/>
      <c r="R160" s="98"/>
      <c r="S160" s="99" t="str">
        <f>選手登録!$O$3</f>
        <v xml:space="preserve"> </v>
      </c>
      <c r="T160" s="99"/>
      <c r="U160" s="99"/>
      <c r="V160" s="99"/>
      <c r="W160" s="99"/>
      <c r="X160" s="99"/>
      <c r="Y160" s="75" t="str">
        <f>選手登録!$P$3</f>
        <v xml:space="preserve"> </v>
      </c>
      <c r="Z160" s="75"/>
      <c r="AA160" s="75"/>
      <c r="AB160" s="75"/>
      <c r="AC160" s="75"/>
      <c r="AD160" s="75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82" t="s">
        <v>167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4" t="s">
        <v>166</v>
      </c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46"/>
      <c r="AF161" s="68" t="s">
        <v>140</v>
      </c>
      <c r="AG161" s="68"/>
      <c r="AH161" s="55" t="s">
        <v>2</v>
      </c>
      <c r="AI161" s="86"/>
      <c r="AJ161" s="86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66" t="s">
        <v>4</v>
      </c>
      <c r="I162" s="66"/>
      <c r="J162" s="66"/>
      <c r="K162" s="66"/>
      <c r="L162" s="66"/>
      <c r="M162" s="42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88" t="s">
        <v>5</v>
      </c>
      <c r="B163" s="89"/>
      <c r="C163" s="89"/>
      <c r="D163" s="90"/>
      <c r="E163" s="91" t="s">
        <v>136</v>
      </c>
      <c r="F163" s="92"/>
      <c r="G163" s="92"/>
      <c r="H163" s="92"/>
      <c r="I163" s="92"/>
      <c r="J163" s="92"/>
      <c r="K163" s="92"/>
      <c r="L163" s="85" t="s">
        <v>137</v>
      </c>
      <c r="M163" s="85"/>
      <c r="N163" s="85"/>
      <c r="O163" s="85"/>
      <c r="P163" s="85"/>
      <c r="Q163" s="85"/>
      <c r="R163" s="85"/>
      <c r="S163" s="85" t="s">
        <v>139</v>
      </c>
      <c r="T163" s="85"/>
      <c r="U163" s="85"/>
      <c r="V163" s="85"/>
      <c r="W163" s="85"/>
      <c r="X163" s="85"/>
      <c r="Y163" s="85"/>
      <c r="Z163" s="85" t="s">
        <v>6</v>
      </c>
      <c r="AA163" s="85"/>
      <c r="AB163" s="85"/>
      <c r="AC163" s="85" t="s">
        <v>7</v>
      </c>
      <c r="AD163" s="85"/>
      <c r="AE163" s="85"/>
      <c r="AF163" s="85" t="s">
        <v>8</v>
      </c>
      <c r="AG163" s="85"/>
      <c r="AH163" s="85"/>
      <c r="AI163" s="85" t="s">
        <v>9</v>
      </c>
      <c r="AJ163" s="85"/>
      <c r="AK163" s="85"/>
    </row>
    <row r="164" spans="1:45" ht="36" customHeight="1" x14ac:dyDescent="0.2">
      <c r="A164" s="75">
        <v>1</v>
      </c>
      <c r="B164" s="75" t="b">
        <f>IF($AI$5=1,1,IF($AI$5=2,11,IF($AI$5=3,21)))</f>
        <v>0</v>
      </c>
      <c r="C164" s="75" t="b">
        <f>IF($AI$5=1,1,IF($AI$5=2,11,IF($AI$5=3,21)))</f>
        <v>0</v>
      </c>
      <c r="D164" s="75" t="b">
        <f>IF($AI$5=1,1,IF($AI$5=2,11,IF($AI$5=3,21)))</f>
        <v>0</v>
      </c>
      <c r="E164" s="76"/>
      <c r="F164" s="77"/>
      <c r="G164" s="77"/>
      <c r="H164" s="77"/>
      <c r="I164" s="77"/>
      <c r="J164" s="77"/>
      <c r="K164" s="77"/>
      <c r="L164" s="78" t="e">
        <f>VLOOKUP($E164,選手登録!$O$8:$AD$57,2,0)</f>
        <v>#N/A</v>
      </c>
      <c r="M164" s="78"/>
      <c r="N164" s="78"/>
      <c r="O164" s="78"/>
      <c r="P164" s="78"/>
      <c r="Q164" s="78"/>
      <c r="R164" s="78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9" t="e">
        <f>VLOOKUP($E164,選手登録!$O$8:$AD$57,13,0)</f>
        <v>#N/A</v>
      </c>
      <c r="AA164" s="80" t="e">
        <f t="shared" ref="AA164:AB175" si="48">VLOOKUP($E164,データ,13,0)</f>
        <v>#NAME?</v>
      </c>
      <c r="AB164" s="81" t="e">
        <f t="shared" si="48"/>
        <v>#NAME?</v>
      </c>
      <c r="AC164" s="79" t="e">
        <f>VLOOKUP($E164,選手登録!$O$8:$AD$57,14,0)</f>
        <v>#N/A</v>
      </c>
      <c r="AD164" s="80" t="e">
        <f t="shared" ref="AD164:AE175" si="49">VLOOKUP($E164,データ,13,0)</f>
        <v>#NAME?</v>
      </c>
      <c r="AE164" s="81" t="e">
        <f t="shared" si="49"/>
        <v>#NAME?</v>
      </c>
      <c r="AF164" s="79" t="e">
        <f>VLOOKUP($E164,選手登録!$O$8:$AD$57,15,0)</f>
        <v>#N/A</v>
      </c>
      <c r="AG164" s="80" t="e">
        <f t="shared" ref="AG164:AH175" si="50">VLOOKUP($E164,データ,13,0)</f>
        <v>#NAME?</v>
      </c>
      <c r="AH164" s="81" t="e">
        <f t="shared" si="50"/>
        <v>#NAME?</v>
      </c>
      <c r="AI164" s="79" t="e">
        <f>VLOOKUP($E164,選手登録!$O$8:$AD$57,16,0)</f>
        <v>#N/A</v>
      </c>
      <c r="AJ164" s="80" t="e">
        <f t="shared" ref="AJ164:AK175" si="51">VLOOKUP($E164,データ,13,0)</f>
        <v>#NAME?</v>
      </c>
      <c r="AK164" s="81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2">
      <c r="A165" s="75">
        <v>2</v>
      </c>
      <c r="B165" s="75" t="b">
        <f t="shared" ref="B165:D175" si="54">IF($AI$5=1,1,IF($AI$5=2,11,IF($AI$5=3,21)))</f>
        <v>0</v>
      </c>
      <c r="C165" s="75" t="b">
        <f t="shared" si="54"/>
        <v>0</v>
      </c>
      <c r="D165" s="75" t="b">
        <f t="shared" si="54"/>
        <v>0</v>
      </c>
      <c r="E165" s="76"/>
      <c r="F165" s="77"/>
      <c r="G165" s="77"/>
      <c r="H165" s="77"/>
      <c r="I165" s="77"/>
      <c r="J165" s="77"/>
      <c r="K165" s="77"/>
      <c r="L165" s="78" t="e">
        <f>VLOOKUP($E165,選手登録!$O$8:$AD$57,2,0)</f>
        <v>#N/A</v>
      </c>
      <c r="M165" s="78"/>
      <c r="N165" s="78"/>
      <c r="O165" s="78"/>
      <c r="P165" s="78"/>
      <c r="Q165" s="78"/>
      <c r="R165" s="78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9" t="e">
        <f>VLOOKUP($E165,選手登録!$O$8:$AD$57,13,0)</f>
        <v>#N/A</v>
      </c>
      <c r="AA165" s="80" t="e">
        <f t="shared" si="48"/>
        <v>#NAME?</v>
      </c>
      <c r="AB165" s="81" t="e">
        <f t="shared" si="48"/>
        <v>#NAME?</v>
      </c>
      <c r="AC165" s="79" t="e">
        <f>VLOOKUP($E165,選手登録!$O$8:$AD$57,14,0)</f>
        <v>#N/A</v>
      </c>
      <c r="AD165" s="80" t="e">
        <f t="shared" si="49"/>
        <v>#NAME?</v>
      </c>
      <c r="AE165" s="81" t="e">
        <f t="shared" si="49"/>
        <v>#NAME?</v>
      </c>
      <c r="AF165" s="79" t="e">
        <f>VLOOKUP($E165,選手登録!$O$8:$AD$57,15,0)</f>
        <v>#N/A</v>
      </c>
      <c r="AG165" s="80" t="e">
        <f t="shared" si="50"/>
        <v>#NAME?</v>
      </c>
      <c r="AH165" s="81" t="e">
        <f t="shared" si="50"/>
        <v>#NAME?</v>
      </c>
      <c r="AI165" s="79" t="e">
        <f>VLOOKUP($E165,選手登録!$O$8:$AD$57,16,0)</f>
        <v>#N/A</v>
      </c>
      <c r="AJ165" s="80" t="e">
        <f t="shared" si="51"/>
        <v>#NAME?</v>
      </c>
      <c r="AK165" s="81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2">
      <c r="A166" s="75">
        <v>3</v>
      </c>
      <c r="B166" s="75" t="b">
        <f t="shared" si="54"/>
        <v>0</v>
      </c>
      <c r="C166" s="75" t="b">
        <f t="shared" si="54"/>
        <v>0</v>
      </c>
      <c r="D166" s="75" t="b">
        <f t="shared" si="54"/>
        <v>0</v>
      </c>
      <c r="E166" s="76"/>
      <c r="F166" s="77"/>
      <c r="G166" s="77"/>
      <c r="H166" s="77"/>
      <c r="I166" s="77"/>
      <c r="J166" s="77"/>
      <c r="K166" s="77"/>
      <c r="L166" s="78" t="e">
        <f>VLOOKUP($E166,選手登録!$O$8:$AD$57,2,0)</f>
        <v>#N/A</v>
      </c>
      <c r="M166" s="78"/>
      <c r="N166" s="78"/>
      <c r="O166" s="78"/>
      <c r="P166" s="78"/>
      <c r="Q166" s="78"/>
      <c r="R166" s="78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9" t="e">
        <f>VLOOKUP($E166,選手登録!$O$8:$AD$57,13,0)</f>
        <v>#N/A</v>
      </c>
      <c r="AA166" s="80" t="e">
        <f t="shared" si="48"/>
        <v>#NAME?</v>
      </c>
      <c r="AB166" s="81" t="e">
        <f t="shared" si="48"/>
        <v>#NAME?</v>
      </c>
      <c r="AC166" s="79" t="e">
        <f>VLOOKUP($E166,選手登録!$O$8:$AD$57,14,0)</f>
        <v>#N/A</v>
      </c>
      <c r="AD166" s="80" t="e">
        <f t="shared" si="49"/>
        <v>#NAME?</v>
      </c>
      <c r="AE166" s="81" t="e">
        <f t="shared" si="49"/>
        <v>#NAME?</v>
      </c>
      <c r="AF166" s="79" t="e">
        <f>VLOOKUP($E166,選手登録!$O$8:$AD$57,15,0)</f>
        <v>#N/A</v>
      </c>
      <c r="AG166" s="80" t="e">
        <f t="shared" si="50"/>
        <v>#NAME?</v>
      </c>
      <c r="AH166" s="81" t="e">
        <f t="shared" si="50"/>
        <v>#NAME?</v>
      </c>
      <c r="AI166" s="79" t="e">
        <f>VLOOKUP($E166,選手登録!$O$8:$AD$57,16,0)</f>
        <v>#N/A</v>
      </c>
      <c r="AJ166" s="80" t="e">
        <f t="shared" si="51"/>
        <v>#NAME?</v>
      </c>
      <c r="AK166" s="81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2">
      <c r="A167" s="75">
        <v>4</v>
      </c>
      <c r="B167" s="75" t="b">
        <f t="shared" si="54"/>
        <v>0</v>
      </c>
      <c r="C167" s="75" t="b">
        <f t="shared" si="54"/>
        <v>0</v>
      </c>
      <c r="D167" s="75" t="b">
        <f t="shared" si="54"/>
        <v>0</v>
      </c>
      <c r="E167" s="76"/>
      <c r="F167" s="77"/>
      <c r="G167" s="77"/>
      <c r="H167" s="77"/>
      <c r="I167" s="77"/>
      <c r="J167" s="77"/>
      <c r="K167" s="77"/>
      <c r="L167" s="78" t="e">
        <f>VLOOKUP($E167,選手登録!$O$8:$AD$57,2,0)</f>
        <v>#N/A</v>
      </c>
      <c r="M167" s="78"/>
      <c r="N167" s="78"/>
      <c r="O167" s="78"/>
      <c r="P167" s="78"/>
      <c r="Q167" s="78"/>
      <c r="R167" s="78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9" t="e">
        <f>VLOOKUP($E167,選手登録!$O$8:$AD$57,13,0)</f>
        <v>#N/A</v>
      </c>
      <c r="AA167" s="80" t="e">
        <f t="shared" si="48"/>
        <v>#NAME?</v>
      </c>
      <c r="AB167" s="81" t="e">
        <f t="shared" si="48"/>
        <v>#NAME?</v>
      </c>
      <c r="AC167" s="79" t="e">
        <f>VLOOKUP($E167,選手登録!$O$8:$AD$57,14,0)</f>
        <v>#N/A</v>
      </c>
      <c r="AD167" s="80" t="e">
        <f t="shared" si="49"/>
        <v>#NAME?</v>
      </c>
      <c r="AE167" s="81" t="e">
        <f t="shared" si="49"/>
        <v>#NAME?</v>
      </c>
      <c r="AF167" s="79" t="e">
        <f>VLOOKUP($E167,選手登録!$O$8:$AD$57,15,0)</f>
        <v>#N/A</v>
      </c>
      <c r="AG167" s="80" t="e">
        <f t="shared" si="50"/>
        <v>#NAME?</v>
      </c>
      <c r="AH167" s="81" t="e">
        <f t="shared" si="50"/>
        <v>#NAME?</v>
      </c>
      <c r="AI167" s="79" t="e">
        <f>VLOOKUP($E167,選手登録!$O$8:$AD$57,16,0)</f>
        <v>#N/A</v>
      </c>
      <c r="AJ167" s="80" t="e">
        <f t="shared" si="51"/>
        <v>#NAME?</v>
      </c>
      <c r="AK167" s="81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2">
      <c r="A168" s="75">
        <v>5</v>
      </c>
      <c r="B168" s="75" t="b">
        <f t="shared" si="54"/>
        <v>0</v>
      </c>
      <c r="C168" s="75" t="b">
        <f t="shared" si="54"/>
        <v>0</v>
      </c>
      <c r="D168" s="75" t="b">
        <f t="shared" si="54"/>
        <v>0</v>
      </c>
      <c r="E168" s="76"/>
      <c r="F168" s="77"/>
      <c r="G168" s="77"/>
      <c r="H168" s="77"/>
      <c r="I168" s="77"/>
      <c r="J168" s="77"/>
      <c r="K168" s="77"/>
      <c r="L168" s="78" t="e">
        <f>VLOOKUP($E168,選手登録!$O$8:$AD$57,2,0)</f>
        <v>#N/A</v>
      </c>
      <c r="M168" s="78"/>
      <c r="N168" s="78"/>
      <c r="O168" s="78"/>
      <c r="P168" s="78"/>
      <c r="Q168" s="78"/>
      <c r="R168" s="78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9" t="e">
        <f>VLOOKUP($E168,選手登録!$O$8:$AD$57,13,0)</f>
        <v>#N/A</v>
      </c>
      <c r="AA168" s="80" t="e">
        <f t="shared" si="48"/>
        <v>#NAME?</v>
      </c>
      <c r="AB168" s="81" t="e">
        <f t="shared" si="48"/>
        <v>#NAME?</v>
      </c>
      <c r="AC168" s="79" t="e">
        <f>VLOOKUP($E168,選手登録!$O$8:$AD$57,14,0)</f>
        <v>#N/A</v>
      </c>
      <c r="AD168" s="80" t="e">
        <f t="shared" si="49"/>
        <v>#NAME?</v>
      </c>
      <c r="AE168" s="81" t="e">
        <f t="shared" si="49"/>
        <v>#NAME?</v>
      </c>
      <c r="AF168" s="79" t="e">
        <f>VLOOKUP($E168,選手登録!$O$8:$AD$57,15,0)</f>
        <v>#N/A</v>
      </c>
      <c r="AG168" s="80" t="e">
        <f t="shared" si="50"/>
        <v>#NAME?</v>
      </c>
      <c r="AH168" s="81" t="e">
        <f t="shared" si="50"/>
        <v>#NAME?</v>
      </c>
      <c r="AI168" s="79" t="e">
        <f>VLOOKUP($E168,選手登録!$O$8:$AD$57,16,0)</f>
        <v>#N/A</v>
      </c>
      <c r="AJ168" s="80" t="e">
        <f t="shared" si="51"/>
        <v>#NAME?</v>
      </c>
      <c r="AK168" s="81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2">
      <c r="A169" s="75">
        <v>6</v>
      </c>
      <c r="B169" s="75" t="b">
        <f t="shared" si="54"/>
        <v>0</v>
      </c>
      <c r="C169" s="75" t="b">
        <f t="shared" si="54"/>
        <v>0</v>
      </c>
      <c r="D169" s="75" t="b">
        <f t="shared" si="54"/>
        <v>0</v>
      </c>
      <c r="E169" s="76"/>
      <c r="F169" s="77"/>
      <c r="G169" s="77"/>
      <c r="H169" s="77"/>
      <c r="I169" s="77"/>
      <c r="J169" s="77"/>
      <c r="K169" s="77"/>
      <c r="L169" s="78" t="e">
        <f>VLOOKUP($E169,選手登録!$O$8:$AD$57,2,0)</f>
        <v>#N/A</v>
      </c>
      <c r="M169" s="78"/>
      <c r="N169" s="78"/>
      <c r="O169" s="78"/>
      <c r="P169" s="78"/>
      <c r="Q169" s="78"/>
      <c r="R169" s="78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9" t="e">
        <f>VLOOKUP($E169,選手登録!$O$8:$AD$57,13,0)</f>
        <v>#N/A</v>
      </c>
      <c r="AA169" s="80" t="e">
        <f t="shared" si="48"/>
        <v>#NAME?</v>
      </c>
      <c r="AB169" s="81" t="e">
        <f t="shared" si="48"/>
        <v>#NAME?</v>
      </c>
      <c r="AC169" s="79" t="e">
        <f>VLOOKUP($E169,選手登録!$O$8:$AD$57,14,0)</f>
        <v>#N/A</v>
      </c>
      <c r="AD169" s="80" t="e">
        <f t="shared" si="49"/>
        <v>#NAME?</v>
      </c>
      <c r="AE169" s="81" t="e">
        <f t="shared" si="49"/>
        <v>#NAME?</v>
      </c>
      <c r="AF169" s="79" t="e">
        <f>VLOOKUP($E169,選手登録!$O$8:$AD$57,15,0)</f>
        <v>#N/A</v>
      </c>
      <c r="AG169" s="80" t="e">
        <f t="shared" si="50"/>
        <v>#NAME?</v>
      </c>
      <c r="AH169" s="81" t="e">
        <f t="shared" si="50"/>
        <v>#NAME?</v>
      </c>
      <c r="AI169" s="79" t="e">
        <f>VLOOKUP($E169,選手登録!$O$8:$AD$57,16,0)</f>
        <v>#N/A</v>
      </c>
      <c r="AJ169" s="80" t="e">
        <f t="shared" si="51"/>
        <v>#NAME?</v>
      </c>
      <c r="AK169" s="81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2">
      <c r="A170" s="75">
        <v>7</v>
      </c>
      <c r="B170" s="75" t="b">
        <f t="shared" si="54"/>
        <v>0</v>
      </c>
      <c r="C170" s="75" t="b">
        <f t="shared" si="54"/>
        <v>0</v>
      </c>
      <c r="D170" s="75" t="b">
        <f t="shared" si="54"/>
        <v>0</v>
      </c>
      <c r="E170" s="76"/>
      <c r="F170" s="77"/>
      <c r="G170" s="77"/>
      <c r="H170" s="77"/>
      <c r="I170" s="77"/>
      <c r="J170" s="77"/>
      <c r="K170" s="77"/>
      <c r="L170" s="78" t="e">
        <f>VLOOKUP($E170,選手登録!$O$8:$AD$57,2,0)</f>
        <v>#N/A</v>
      </c>
      <c r="M170" s="78"/>
      <c r="N170" s="78"/>
      <c r="O170" s="78"/>
      <c r="P170" s="78"/>
      <c r="Q170" s="78"/>
      <c r="R170" s="78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9" t="e">
        <f>VLOOKUP($E170,選手登録!$O$8:$AD$57,13,0)</f>
        <v>#N/A</v>
      </c>
      <c r="AA170" s="80" t="e">
        <f t="shared" si="48"/>
        <v>#NAME?</v>
      </c>
      <c r="AB170" s="81" t="e">
        <f t="shared" si="48"/>
        <v>#NAME?</v>
      </c>
      <c r="AC170" s="79" t="e">
        <f>VLOOKUP($E170,選手登録!$O$8:$AD$57,14,0)</f>
        <v>#N/A</v>
      </c>
      <c r="AD170" s="80" t="e">
        <f t="shared" si="49"/>
        <v>#NAME?</v>
      </c>
      <c r="AE170" s="81" t="e">
        <f t="shared" si="49"/>
        <v>#NAME?</v>
      </c>
      <c r="AF170" s="79" t="e">
        <f>VLOOKUP($E170,選手登録!$O$8:$AD$57,15,0)</f>
        <v>#N/A</v>
      </c>
      <c r="AG170" s="80" t="e">
        <f t="shared" si="50"/>
        <v>#NAME?</v>
      </c>
      <c r="AH170" s="81" t="e">
        <f t="shared" si="50"/>
        <v>#NAME?</v>
      </c>
      <c r="AI170" s="79" t="e">
        <f>VLOOKUP($E170,選手登録!$O$8:$AD$57,16,0)</f>
        <v>#N/A</v>
      </c>
      <c r="AJ170" s="80" t="e">
        <f t="shared" si="51"/>
        <v>#NAME?</v>
      </c>
      <c r="AK170" s="81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2">
      <c r="A171" s="75">
        <v>8</v>
      </c>
      <c r="B171" s="75" t="b">
        <f t="shared" si="54"/>
        <v>0</v>
      </c>
      <c r="C171" s="75" t="b">
        <f t="shared" si="54"/>
        <v>0</v>
      </c>
      <c r="D171" s="75" t="b">
        <f t="shared" si="54"/>
        <v>0</v>
      </c>
      <c r="E171" s="76"/>
      <c r="F171" s="77"/>
      <c r="G171" s="77"/>
      <c r="H171" s="77"/>
      <c r="I171" s="77"/>
      <c r="J171" s="77"/>
      <c r="K171" s="77"/>
      <c r="L171" s="78" t="e">
        <f>VLOOKUP($E171,選手登録!$O$8:$AD$57,2,0)</f>
        <v>#N/A</v>
      </c>
      <c r="M171" s="78"/>
      <c r="N171" s="78"/>
      <c r="O171" s="78"/>
      <c r="P171" s="78"/>
      <c r="Q171" s="78"/>
      <c r="R171" s="78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9" t="e">
        <f>VLOOKUP($E171,選手登録!$O$8:$AD$57,13,0)</f>
        <v>#N/A</v>
      </c>
      <c r="AA171" s="80" t="e">
        <f t="shared" si="48"/>
        <v>#NAME?</v>
      </c>
      <c r="AB171" s="81" t="e">
        <f t="shared" si="48"/>
        <v>#NAME?</v>
      </c>
      <c r="AC171" s="79" t="e">
        <f>VLOOKUP($E171,選手登録!$O$8:$AD$57,14,0)</f>
        <v>#N/A</v>
      </c>
      <c r="AD171" s="80" t="e">
        <f t="shared" si="49"/>
        <v>#NAME?</v>
      </c>
      <c r="AE171" s="81" t="e">
        <f t="shared" si="49"/>
        <v>#NAME?</v>
      </c>
      <c r="AF171" s="79" t="e">
        <f>VLOOKUP($E171,選手登録!$O$8:$AD$57,15,0)</f>
        <v>#N/A</v>
      </c>
      <c r="AG171" s="80" t="e">
        <f t="shared" si="50"/>
        <v>#NAME?</v>
      </c>
      <c r="AH171" s="81" t="e">
        <f t="shared" si="50"/>
        <v>#NAME?</v>
      </c>
      <c r="AI171" s="79" t="e">
        <f>VLOOKUP($E171,選手登録!$O$8:$AD$57,16,0)</f>
        <v>#N/A</v>
      </c>
      <c r="AJ171" s="80" t="e">
        <f t="shared" si="51"/>
        <v>#NAME?</v>
      </c>
      <c r="AK171" s="81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2">
      <c r="A172" s="75">
        <v>9</v>
      </c>
      <c r="B172" s="75" t="b">
        <f t="shared" si="54"/>
        <v>0</v>
      </c>
      <c r="C172" s="75" t="b">
        <f t="shared" si="54"/>
        <v>0</v>
      </c>
      <c r="D172" s="75" t="b">
        <f t="shared" si="54"/>
        <v>0</v>
      </c>
      <c r="E172" s="76"/>
      <c r="F172" s="77"/>
      <c r="G172" s="77"/>
      <c r="H172" s="77"/>
      <c r="I172" s="77"/>
      <c r="J172" s="77"/>
      <c r="K172" s="77"/>
      <c r="L172" s="78" t="e">
        <f>VLOOKUP($E172,選手登録!$O$8:$AD$57,2,0)</f>
        <v>#N/A</v>
      </c>
      <c r="M172" s="78"/>
      <c r="N172" s="78"/>
      <c r="O172" s="78"/>
      <c r="P172" s="78"/>
      <c r="Q172" s="78"/>
      <c r="R172" s="78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9" t="e">
        <f>VLOOKUP($E172,選手登録!$O$8:$AD$57,13,0)</f>
        <v>#N/A</v>
      </c>
      <c r="AA172" s="80" t="e">
        <f t="shared" si="48"/>
        <v>#NAME?</v>
      </c>
      <c r="AB172" s="81" t="e">
        <f t="shared" si="48"/>
        <v>#NAME?</v>
      </c>
      <c r="AC172" s="79" t="e">
        <f>VLOOKUP($E172,選手登録!$O$8:$AD$57,14,0)</f>
        <v>#N/A</v>
      </c>
      <c r="AD172" s="80" t="e">
        <f t="shared" si="49"/>
        <v>#NAME?</v>
      </c>
      <c r="AE172" s="81" t="e">
        <f t="shared" si="49"/>
        <v>#NAME?</v>
      </c>
      <c r="AF172" s="79" t="e">
        <f>VLOOKUP($E172,選手登録!$O$8:$AD$57,15,0)</f>
        <v>#N/A</v>
      </c>
      <c r="AG172" s="80" t="e">
        <f t="shared" si="50"/>
        <v>#NAME?</v>
      </c>
      <c r="AH172" s="81" t="e">
        <f t="shared" si="50"/>
        <v>#NAME?</v>
      </c>
      <c r="AI172" s="79" t="e">
        <f>VLOOKUP($E172,選手登録!$O$8:$AD$57,16,0)</f>
        <v>#N/A</v>
      </c>
      <c r="AJ172" s="80" t="e">
        <f t="shared" si="51"/>
        <v>#NAME?</v>
      </c>
      <c r="AK172" s="81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2">
      <c r="A173" s="75">
        <v>10</v>
      </c>
      <c r="B173" s="75" t="b">
        <f t="shared" si="54"/>
        <v>0</v>
      </c>
      <c r="C173" s="75" t="b">
        <f t="shared" si="54"/>
        <v>0</v>
      </c>
      <c r="D173" s="75" t="b">
        <f t="shared" si="54"/>
        <v>0</v>
      </c>
      <c r="E173" s="76"/>
      <c r="F173" s="77"/>
      <c r="G173" s="77"/>
      <c r="H173" s="77"/>
      <c r="I173" s="77"/>
      <c r="J173" s="77"/>
      <c r="K173" s="77"/>
      <c r="L173" s="78" t="e">
        <f>VLOOKUP($E173,選手登録!$O$8:$AD$57,2,0)</f>
        <v>#N/A</v>
      </c>
      <c r="M173" s="78"/>
      <c r="N173" s="78"/>
      <c r="O173" s="78"/>
      <c r="P173" s="78"/>
      <c r="Q173" s="78"/>
      <c r="R173" s="78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9" t="e">
        <f>VLOOKUP($E173,選手登録!$O$8:$AD$57,13,0)</f>
        <v>#N/A</v>
      </c>
      <c r="AA173" s="80" t="e">
        <f t="shared" si="48"/>
        <v>#NAME?</v>
      </c>
      <c r="AB173" s="81" t="e">
        <f t="shared" si="48"/>
        <v>#NAME?</v>
      </c>
      <c r="AC173" s="79" t="e">
        <f>VLOOKUP($E173,選手登録!$O$8:$AD$57,14,0)</f>
        <v>#N/A</v>
      </c>
      <c r="AD173" s="80" t="e">
        <f t="shared" si="49"/>
        <v>#NAME?</v>
      </c>
      <c r="AE173" s="81" t="e">
        <f t="shared" si="49"/>
        <v>#NAME?</v>
      </c>
      <c r="AF173" s="79" t="e">
        <f>VLOOKUP($E173,選手登録!$O$8:$AD$57,15,0)</f>
        <v>#N/A</v>
      </c>
      <c r="AG173" s="80" t="e">
        <f t="shared" si="50"/>
        <v>#NAME?</v>
      </c>
      <c r="AH173" s="81" t="e">
        <f t="shared" si="50"/>
        <v>#NAME?</v>
      </c>
      <c r="AI173" s="79" t="e">
        <f>VLOOKUP($E173,選手登録!$O$8:$AD$57,16,0)</f>
        <v>#N/A</v>
      </c>
      <c r="AJ173" s="80" t="e">
        <f t="shared" si="51"/>
        <v>#NAME?</v>
      </c>
      <c r="AK173" s="81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2">
      <c r="A174" s="75">
        <v>11</v>
      </c>
      <c r="B174" s="75" t="b">
        <f t="shared" si="54"/>
        <v>0</v>
      </c>
      <c r="C174" s="75" t="b">
        <f t="shared" si="54"/>
        <v>0</v>
      </c>
      <c r="D174" s="75" t="b">
        <f t="shared" si="54"/>
        <v>0</v>
      </c>
      <c r="E174" s="76"/>
      <c r="F174" s="77"/>
      <c r="G174" s="77"/>
      <c r="H174" s="77"/>
      <c r="I174" s="77"/>
      <c r="J174" s="77"/>
      <c r="K174" s="77"/>
      <c r="L174" s="78" t="e">
        <f>VLOOKUP($E174,選手登録!$O$8:$AD$57,2,0)</f>
        <v>#N/A</v>
      </c>
      <c r="M174" s="78"/>
      <c r="N174" s="78"/>
      <c r="O174" s="78"/>
      <c r="P174" s="78"/>
      <c r="Q174" s="78"/>
      <c r="R174" s="78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9" t="e">
        <f>VLOOKUP($E174,選手登録!$O$8:$AD$57,13,0)</f>
        <v>#N/A</v>
      </c>
      <c r="AA174" s="80" t="e">
        <f t="shared" si="48"/>
        <v>#NAME?</v>
      </c>
      <c r="AB174" s="81" t="e">
        <f t="shared" si="48"/>
        <v>#NAME?</v>
      </c>
      <c r="AC174" s="79" t="e">
        <f>VLOOKUP($E174,選手登録!$O$8:$AD$57,14,0)</f>
        <v>#N/A</v>
      </c>
      <c r="AD174" s="80" t="e">
        <f t="shared" si="49"/>
        <v>#NAME?</v>
      </c>
      <c r="AE174" s="81" t="e">
        <f t="shared" si="49"/>
        <v>#NAME?</v>
      </c>
      <c r="AF174" s="79" t="e">
        <f>VLOOKUP($E174,選手登録!$O$8:$AD$57,15,0)</f>
        <v>#N/A</v>
      </c>
      <c r="AG174" s="80" t="e">
        <f t="shared" si="50"/>
        <v>#NAME?</v>
      </c>
      <c r="AH174" s="81" t="e">
        <f t="shared" si="50"/>
        <v>#NAME?</v>
      </c>
      <c r="AI174" s="79" t="e">
        <f>VLOOKUP($E174,選手登録!$O$8:$AD$57,16,0)</f>
        <v>#N/A</v>
      </c>
      <c r="AJ174" s="80" t="e">
        <f t="shared" si="51"/>
        <v>#NAME?</v>
      </c>
      <c r="AK174" s="81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2">
      <c r="A175" s="75">
        <v>12</v>
      </c>
      <c r="B175" s="75" t="b">
        <f t="shared" si="54"/>
        <v>0</v>
      </c>
      <c r="C175" s="75" t="b">
        <f t="shared" si="54"/>
        <v>0</v>
      </c>
      <c r="D175" s="75" t="b">
        <f t="shared" si="54"/>
        <v>0</v>
      </c>
      <c r="E175" s="76"/>
      <c r="F175" s="77"/>
      <c r="G175" s="77"/>
      <c r="H175" s="77"/>
      <c r="I175" s="77"/>
      <c r="J175" s="77"/>
      <c r="K175" s="77"/>
      <c r="L175" s="78" t="e">
        <f>VLOOKUP($E175,選手登録!$O$8:$AD$57,2,0)</f>
        <v>#N/A</v>
      </c>
      <c r="M175" s="78"/>
      <c r="N175" s="78"/>
      <c r="O175" s="78"/>
      <c r="P175" s="78"/>
      <c r="Q175" s="78"/>
      <c r="R175" s="78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9" t="e">
        <f>VLOOKUP($E175,選手登録!$O$8:$AD$57,13,0)</f>
        <v>#N/A</v>
      </c>
      <c r="AA175" s="80" t="e">
        <f t="shared" si="48"/>
        <v>#NAME?</v>
      </c>
      <c r="AB175" s="81" t="e">
        <f t="shared" si="48"/>
        <v>#NAME?</v>
      </c>
      <c r="AC175" s="79" t="e">
        <f>VLOOKUP($E175,選手登録!$O$8:$AD$57,14,0)</f>
        <v>#N/A</v>
      </c>
      <c r="AD175" s="80" t="e">
        <f t="shared" si="49"/>
        <v>#NAME?</v>
      </c>
      <c r="AE175" s="81" t="e">
        <f t="shared" si="49"/>
        <v>#NAME?</v>
      </c>
      <c r="AF175" s="79" t="e">
        <f>VLOOKUP($E175,選手登録!$O$8:$AD$57,15,0)</f>
        <v>#N/A</v>
      </c>
      <c r="AG175" s="80" t="e">
        <f t="shared" si="50"/>
        <v>#NAME?</v>
      </c>
      <c r="AH175" s="81" t="e">
        <f t="shared" si="50"/>
        <v>#NAME?</v>
      </c>
      <c r="AI175" s="79" t="e">
        <f>VLOOKUP($E175,選手登録!$O$8:$AD$57,16,0)</f>
        <v>#N/A</v>
      </c>
      <c r="AJ175" s="80" t="e">
        <f t="shared" si="51"/>
        <v>#NAME?</v>
      </c>
      <c r="AK175" s="81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2">
      <c r="A176" s="67" t="s">
        <v>10</v>
      </c>
      <c r="B176" s="68"/>
      <c r="C176" s="68"/>
      <c r="D176" s="68"/>
      <c r="E176" s="69" t="s">
        <v>158</v>
      </c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1"/>
    </row>
    <row r="177" spans="1:45" ht="18" customHeight="1" x14ac:dyDescent="0.2">
      <c r="A177" s="62"/>
      <c r="B177" s="63"/>
      <c r="C177" s="63"/>
      <c r="D177" s="63"/>
      <c r="E177" s="72" t="s">
        <v>159</v>
      </c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4"/>
    </row>
    <row r="178" spans="1:45" ht="18" customHeight="1" x14ac:dyDescent="0.2">
      <c r="A178" s="62"/>
      <c r="B178" s="63"/>
      <c r="C178" s="63"/>
      <c r="D178" s="63"/>
      <c r="E178" s="72" t="s">
        <v>160</v>
      </c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4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68" t="s">
        <v>143</v>
      </c>
      <c r="V179" s="68"/>
      <c r="W179" s="68"/>
      <c r="X179" s="68"/>
      <c r="Y179" s="68"/>
      <c r="Z179" s="68" t="s">
        <v>144</v>
      </c>
      <c r="AA179" s="68"/>
      <c r="AB179" s="68"/>
      <c r="AC179" s="68"/>
      <c r="AD179" s="68" t="s">
        <v>142</v>
      </c>
      <c r="AE179" s="68"/>
      <c r="AF179" s="68"/>
      <c r="AG179" s="68"/>
      <c r="AH179" s="68" t="s">
        <v>141</v>
      </c>
      <c r="AI179" s="68"/>
      <c r="AJ179" s="39"/>
      <c r="AK179" s="41"/>
    </row>
    <row r="180" spans="1:45" ht="25.5" customHeight="1" x14ac:dyDescent="0.2">
      <c r="A180" s="59" t="s">
        <v>147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1"/>
    </row>
    <row r="181" spans="1:45" ht="25.5" customHeight="1" x14ac:dyDescent="0.2">
      <c r="A181" s="62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4"/>
    </row>
    <row r="182" spans="1:45" ht="25.5" customHeight="1" x14ac:dyDescent="0.2">
      <c r="A182" s="44"/>
      <c r="B182" s="65" t="str">
        <f>選手登録!$B$3</f>
        <v>花園高等学校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42"/>
      <c r="M182" s="42"/>
      <c r="N182" s="42"/>
      <c r="O182" s="42"/>
      <c r="P182" s="42"/>
      <c r="Q182" s="42"/>
      <c r="R182" s="42"/>
      <c r="S182" s="65" t="s">
        <v>146</v>
      </c>
      <c r="T182" s="65"/>
      <c r="U182" s="65"/>
      <c r="V182" s="65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5" t="s">
        <v>145</v>
      </c>
      <c r="AI182" s="65"/>
      <c r="AJ182" s="47"/>
      <c r="AK182" s="48"/>
    </row>
    <row r="183" spans="1:45" ht="25.05" customHeight="1" x14ac:dyDescent="0.2">
      <c r="A183" s="93" t="str">
        <f>$A$1</f>
        <v>令和６年度 全国高等学校総合体育大会 柔道競技（個人試合）京都府予選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5"/>
    </row>
    <row r="184" spans="1:45" ht="25.05" customHeight="1" x14ac:dyDescent="0.2">
      <c r="A184" s="96" t="str">
        <f>$A$2</f>
        <v>申込書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97"/>
    </row>
    <row r="185" spans="1:45" ht="20.100000000000001" customHeight="1" x14ac:dyDescent="0.2">
      <c r="A185" s="85" t="s">
        <v>0</v>
      </c>
      <c r="B185" s="85"/>
      <c r="C185" s="85"/>
      <c r="D185" s="85" t="s">
        <v>1</v>
      </c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 t="s">
        <v>32</v>
      </c>
      <c r="P185" s="85"/>
      <c r="Q185" s="85"/>
      <c r="R185" s="85"/>
      <c r="S185" s="85" t="s">
        <v>138</v>
      </c>
      <c r="T185" s="85"/>
      <c r="U185" s="85"/>
      <c r="V185" s="85"/>
      <c r="W185" s="85"/>
      <c r="X185" s="85"/>
      <c r="Y185" s="85" t="s">
        <v>137</v>
      </c>
      <c r="Z185" s="85"/>
      <c r="AA185" s="85"/>
      <c r="AB185" s="85"/>
      <c r="AC185" s="85"/>
      <c r="AD185" s="85"/>
      <c r="AE185" s="85" t="s">
        <v>139</v>
      </c>
      <c r="AF185" s="85"/>
      <c r="AG185" s="85"/>
      <c r="AH185" s="85"/>
      <c r="AI185" s="85"/>
      <c r="AJ185" s="85"/>
      <c r="AK185" s="85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7</v>
      </c>
      <c r="C186" s="58" t="str">
        <f>MID(選手登録!$A$3,3,1)</f>
        <v>3</v>
      </c>
      <c r="D186" s="98" t="str">
        <f>選手登録!$B$3</f>
        <v>花園高等学校</v>
      </c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 t="str">
        <f>選手登録!$C$3</f>
        <v>（花園）</v>
      </c>
      <c r="P186" s="98"/>
      <c r="Q186" s="98"/>
      <c r="R186" s="98"/>
      <c r="S186" s="99" t="str">
        <f>選手登録!$O$3</f>
        <v xml:space="preserve"> </v>
      </c>
      <c r="T186" s="99"/>
      <c r="U186" s="99"/>
      <c r="V186" s="99"/>
      <c r="W186" s="99"/>
      <c r="X186" s="99"/>
      <c r="Y186" s="75" t="str">
        <f>選手登録!$P$3</f>
        <v xml:space="preserve"> </v>
      </c>
      <c r="Z186" s="75"/>
      <c r="AA186" s="75"/>
      <c r="AB186" s="75"/>
      <c r="AC186" s="75"/>
      <c r="AD186" s="75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82" t="s">
        <v>167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4" t="s">
        <v>166</v>
      </c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46"/>
      <c r="AF187" s="68" t="s">
        <v>140</v>
      </c>
      <c r="AG187" s="68"/>
      <c r="AH187" s="55" t="s">
        <v>2</v>
      </c>
      <c r="AI187" s="86"/>
      <c r="AJ187" s="86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66" t="s">
        <v>4</v>
      </c>
      <c r="I188" s="66"/>
      <c r="J188" s="66"/>
      <c r="K188" s="66"/>
      <c r="L188" s="66"/>
      <c r="M188" s="42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88" t="s">
        <v>5</v>
      </c>
      <c r="B189" s="89"/>
      <c r="C189" s="89"/>
      <c r="D189" s="90"/>
      <c r="E189" s="91" t="s">
        <v>136</v>
      </c>
      <c r="F189" s="92"/>
      <c r="G189" s="92"/>
      <c r="H189" s="92"/>
      <c r="I189" s="92"/>
      <c r="J189" s="92"/>
      <c r="K189" s="92"/>
      <c r="L189" s="85" t="s">
        <v>137</v>
      </c>
      <c r="M189" s="85"/>
      <c r="N189" s="85"/>
      <c r="O189" s="85"/>
      <c r="P189" s="85"/>
      <c r="Q189" s="85"/>
      <c r="R189" s="85"/>
      <c r="S189" s="85" t="s">
        <v>139</v>
      </c>
      <c r="T189" s="85"/>
      <c r="U189" s="85"/>
      <c r="V189" s="85"/>
      <c r="W189" s="85"/>
      <c r="X189" s="85"/>
      <c r="Y189" s="85"/>
      <c r="Z189" s="85" t="s">
        <v>6</v>
      </c>
      <c r="AA189" s="85"/>
      <c r="AB189" s="85"/>
      <c r="AC189" s="85" t="s">
        <v>7</v>
      </c>
      <c r="AD189" s="85"/>
      <c r="AE189" s="85"/>
      <c r="AF189" s="85" t="s">
        <v>8</v>
      </c>
      <c r="AG189" s="85"/>
      <c r="AH189" s="85"/>
      <c r="AI189" s="85" t="s">
        <v>9</v>
      </c>
      <c r="AJ189" s="85"/>
      <c r="AK189" s="85"/>
    </row>
    <row r="190" spans="1:45" ht="36" customHeight="1" x14ac:dyDescent="0.2">
      <c r="A190" s="75">
        <v>1</v>
      </c>
      <c r="B190" s="75" t="b">
        <f>IF($AI$5=1,1,IF($AI$5=2,11,IF($AI$5=3,21)))</f>
        <v>0</v>
      </c>
      <c r="C190" s="75" t="b">
        <f>IF($AI$5=1,1,IF($AI$5=2,11,IF($AI$5=3,21)))</f>
        <v>0</v>
      </c>
      <c r="D190" s="75" t="b">
        <f>IF($AI$5=1,1,IF($AI$5=2,11,IF($AI$5=3,21)))</f>
        <v>0</v>
      </c>
      <c r="E190" s="76"/>
      <c r="F190" s="77"/>
      <c r="G190" s="77"/>
      <c r="H190" s="77"/>
      <c r="I190" s="77"/>
      <c r="J190" s="77"/>
      <c r="K190" s="77"/>
      <c r="L190" s="78" t="e">
        <f>VLOOKUP($E190,選手登録!$O$8:$AD$57,2,0)</f>
        <v>#N/A</v>
      </c>
      <c r="M190" s="78"/>
      <c r="N190" s="78"/>
      <c r="O190" s="78"/>
      <c r="P190" s="78"/>
      <c r="Q190" s="78"/>
      <c r="R190" s="78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9" t="e">
        <f>VLOOKUP($E190,選手登録!$O$8:$AD$57,13,0)</f>
        <v>#N/A</v>
      </c>
      <c r="AA190" s="80" t="e">
        <f t="shared" ref="AA190:AB201" si="56">VLOOKUP($E190,データ,13,0)</f>
        <v>#NAME?</v>
      </c>
      <c r="AB190" s="81" t="e">
        <f t="shared" si="56"/>
        <v>#NAME?</v>
      </c>
      <c r="AC190" s="79" t="e">
        <f>VLOOKUP($E190,選手登録!$O$8:$AD$57,14,0)</f>
        <v>#N/A</v>
      </c>
      <c r="AD190" s="80" t="e">
        <f t="shared" ref="AD190:AE201" si="57">VLOOKUP($E190,データ,13,0)</f>
        <v>#NAME?</v>
      </c>
      <c r="AE190" s="81" t="e">
        <f t="shared" si="57"/>
        <v>#NAME?</v>
      </c>
      <c r="AF190" s="79" t="e">
        <f>VLOOKUP($E190,選手登録!$O$8:$AD$57,15,0)</f>
        <v>#N/A</v>
      </c>
      <c r="AG190" s="80" t="e">
        <f t="shared" ref="AG190:AH201" si="58">VLOOKUP($E190,データ,13,0)</f>
        <v>#NAME?</v>
      </c>
      <c r="AH190" s="81" t="e">
        <f t="shared" si="58"/>
        <v>#NAME?</v>
      </c>
      <c r="AI190" s="79" t="e">
        <f>VLOOKUP($E190,選手登録!$O$8:$AD$57,16,0)</f>
        <v>#N/A</v>
      </c>
      <c r="AJ190" s="80" t="e">
        <f t="shared" ref="AJ190:AK201" si="59">VLOOKUP($E190,データ,13,0)</f>
        <v>#NAME?</v>
      </c>
      <c r="AK190" s="81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2">
      <c r="A191" s="75">
        <v>2</v>
      </c>
      <c r="B191" s="75" t="b">
        <f t="shared" ref="B191:D201" si="62">IF($AI$5=1,1,IF($AI$5=2,11,IF($AI$5=3,21)))</f>
        <v>0</v>
      </c>
      <c r="C191" s="75" t="b">
        <f t="shared" si="62"/>
        <v>0</v>
      </c>
      <c r="D191" s="75" t="b">
        <f t="shared" si="62"/>
        <v>0</v>
      </c>
      <c r="E191" s="76"/>
      <c r="F191" s="77"/>
      <c r="G191" s="77"/>
      <c r="H191" s="77"/>
      <c r="I191" s="77"/>
      <c r="J191" s="77"/>
      <c r="K191" s="77"/>
      <c r="L191" s="78" t="e">
        <f>VLOOKUP($E191,選手登録!$O$8:$AD$57,2,0)</f>
        <v>#N/A</v>
      </c>
      <c r="M191" s="78"/>
      <c r="N191" s="78"/>
      <c r="O191" s="78"/>
      <c r="P191" s="78"/>
      <c r="Q191" s="78"/>
      <c r="R191" s="78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9" t="e">
        <f>VLOOKUP($E191,選手登録!$O$8:$AD$57,13,0)</f>
        <v>#N/A</v>
      </c>
      <c r="AA191" s="80" t="e">
        <f t="shared" si="56"/>
        <v>#NAME?</v>
      </c>
      <c r="AB191" s="81" t="e">
        <f t="shared" si="56"/>
        <v>#NAME?</v>
      </c>
      <c r="AC191" s="79" t="e">
        <f>VLOOKUP($E191,選手登録!$O$8:$AD$57,14,0)</f>
        <v>#N/A</v>
      </c>
      <c r="AD191" s="80" t="e">
        <f t="shared" si="57"/>
        <v>#NAME?</v>
      </c>
      <c r="AE191" s="81" t="e">
        <f t="shared" si="57"/>
        <v>#NAME?</v>
      </c>
      <c r="AF191" s="79" t="e">
        <f>VLOOKUP($E191,選手登録!$O$8:$AD$57,15,0)</f>
        <v>#N/A</v>
      </c>
      <c r="AG191" s="80" t="e">
        <f t="shared" si="58"/>
        <v>#NAME?</v>
      </c>
      <c r="AH191" s="81" t="e">
        <f t="shared" si="58"/>
        <v>#NAME?</v>
      </c>
      <c r="AI191" s="79" t="e">
        <f>VLOOKUP($E191,選手登録!$O$8:$AD$57,16,0)</f>
        <v>#N/A</v>
      </c>
      <c r="AJ191" s="80" t="e">
        <f t="shared" si="59"/>
        <v>#NAME?</v>
      </c>
      <c r="AK191" s="81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2">
      <c r="A192" s="75">
        <v>3</v>
      </c>
      <c r="B192" s="75" t="b">
        <f t="shared" si="62"/>
        <v>0</v>
      </c>
      <c r="C192" s="75" t="b">
        <f t="shared" si="62"/>
        <v>0</v>
      </c>
      <c r="D192" s="75" t="b">
        <f t="shared" si="62"/>
        <v>0</v>
      </c>
      <c r="E192" s="76"/>
      <c r="F192" s="77"/>
      <c r="G192" s="77"/>
      <c r="H192" s="77"/>
      <c r="I192" s="77"/>
      <c r="J192" s="77"/>
      <c r="K192" s="77"/>
      <c r="L192" s="78" t="e">
        <f>VLOOKUP($E192,選手登録!$O$8:$AD$57,2,0)</f>
        <v>#N/A</v>
      </c>
      <c r="M192" s="78"/>
      <c r="N192" s="78"/>
      <c r="O192" s="78"/>
      <c r="P192" s="78"/>
      <c r="Q192" s="78"/>
      <c r="R192" s="78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9" t="e">
        <f>VLOOKUP($E192,選手登録!$O$8:$AD$57,13,0)</f>
        <v>#N/A</v>
      </c>
      <c r="AA192" s="80" t="e">
        <f t="shared" si="56"/>
        <v>#NAME?</v>
      </c>
      <c r="AB192" s="81" t="e">
        <f t="shared" si="56"/>
        <v>#NAME?</v>
      </c>
      <c r="AC192" s="79" t="e">
        <f>VLOOKUP($E192,選手登録!$O$8:$AD$57,14,0)</f>
        <v>#N/A</v>
      </c>
      <c r="AD192" s="80" t="e">
        <f t="shared" si="57"/>
        <v>#NAME?</v>
      </c>
      <c r="AE192" s="81" t="e">
        <f t="shared" si="57"/>
        <v>#NAME?</v>
      </c>
      <c r="AF192" s="79" t="e">
        <f>VLOOKUP($E192,選手登録!$O$8:$AD$57,15,0)</f>
        <v>#N/A</v>
      </c>
      <c r="AG192" s="80" t="e">
        <f t="shared" si="58"/>
        <v>#NAME?</v>
      </c>
      <c r="AH192" s="81" t="e">
        <f t="shared" si="58"/>
        <v>#NAME?</v>
      </c>
      <c r="AI192" s="79" t="e">
        <f>VLOOKUP($E192,選手登録!$O$8:$AD$57,16,0)</f>
        <v>#N/A</v>
      </c>
      <c r="AJ192" s="80" t="e">
        <f t="shared" si="59"/>
        <v>#NAME?</v>
      </c>
      <c r="AK192" s="81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2">
      <c r="A193" s="75">
        <v>4</v>
      </c>
      <c r="B193" s="75" t="b">
        <f t="shared" si="62"/>
        <v>0</v>
      </c>
      <c r="C193" s="75" t="b">
        <f t="shared" si="62"/>
        <v>0</v>
      </c>
      <c r="D193" s="75" t="b">
        <f t="shared" si="62"/>
        <v>0</v>
      </c>
      <c r="E193" s="76"/>
      <c r="F193" s="77"/>
      <c r="G193" s="77"/>
      <c r="H193" s="77"/>
      <c r="I193" s="77"/>
      <c r="J193" s="77"/>
      <c r="K193" s="77"/>
      <c r="L193" s="78" t="e">
        <f>VLOOKUP($E193,選手登録!$O$8:$AD$57,2,0)</f>
        <v>#N/A</v>
      </c>
      <c r="M193" s="78"/>
      <c r="N193" s="78"/>
      <c r="O193" s="78"/>
      <c r="P193" s="78"/>
      <c r="Q193" s="78"/>
      <c r="R193" s="78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9" t="e">
        <f>VLOOKUP($E193,選手登録!$O$8:$AD$57,13,0)</f>
        <v>#N/A</v>
      </c>
      <c r="AA193" s="80" t="e">
        <f t="shared" si="56"/>
        <v>#NAME?</v>
      </c>
      <c r="AB193" s="81" t="e">
        <f t="shared" si="56"/>
        <v>#NAME?</v>
      </c>
      <c r="AC193" s="79" t="e">
        <f>VLOOKUP($E193,選手登録!$O$8:$AD$57,14,0)</f>
        <v>#N/A</v>
      </c>
      <c r="AD193" s="80" t="e">
        <f t="shared" si="57"/>
        <v>#NAME?</v>
      </c>
      <c r="AE193" s="81" t="e">
        <f t="shared" si="57"/>
        <v>#NAME?</v>
      </c>
      <c r="AF193" s="79" t="e">
        <f>VLOOKUP($E193,選手登録!$O$8:$AD$57,15,0)</f>
        <v>#N/A</v>
      </c>
      <c r="AG193" s="80" t="e">
        <f t="shared" si="58"/>
        <v>#NAME?</v>
      </c>
      <c r="AH193" s="81" t="e">
        <f t="shared" si="58"/>
        <v>#NAME?</v>
      </c>
      <c r="AI193" s="79" t="e">
        <f>VLOOKUP($E193,選手登録!$O$8:$AD$57,16,0)</f>
        <v>#N/A</v>
      </c>
      <c r="AJ193" s="80" t="e">
        <f t="shared" si="59"/>
        <v>#NAME?</v>
      </c>
      <c r="AK193" s="81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2">
      <c r="A194" s="75">
        <v>5</v>
      </c>
      <c r="B194" s="75" t="b">
        <f t="shared" si="62"/>
        <v>0</v>
      </c>
      <c r="C194" s="75" t="b">
        <f t="shared" si="62"/>
        <v>0</v>
      </c>
      <c r="D194" s="75" t="b">
        <f t="shared" si="62"/>
        <v>0</v>
      </c>
      <c r="E194" s="76"/>
      <c r="F194" s="77"/>
      <c r="G194" s="77"/>
      <c r="H194" s="77"/>
      <c r="I194" s="77"/>
      <c r="J194" s="77"/>
      <c r="K194" s="77"/>
      <c r="L194" s="78" t="e">
        <f>VLOOKUP($E194,選手登録!$O$8:$AD$57,2,0)</f>
        <v>#N/A</v>
      </c>
      <c r="M194" s="78"/>
      <c r="N194" s="78"/>
      <c r="O194" s="78"/>
      <c r="P194" s="78"/>
      <c r="Q194" s="78"/>
      <c r="R194" s="78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9" t="e">
        <f>VLOOKUP($E194,選手登録!$O$8:$AD$57,13,0)</f>
        <v>#N/A</v>
      </c>
      <c r="AA194" s="80" t="e">
        <f t="shared" si="56"/>
        <v>#NAME?</v>
      </c>
      <c r="AB194" s="81" t="e">
        <f t="shared" si="56"/>
        <v>#NAME?</v>
      </c>
      <c r="AC194" s="79" t="e">
        <f>VLOOKUP($E194,選手登録!$O$8:$AD$57,14,0)</f>
        <v>#N/A</v>
      </c>
      <c r="AD194" s="80" t="e">
        <f t="shared" si="57"/>
        <v>#NAME?</v>
      </c>
      <c r="AE194" s="81" t="e">
        <f t="shared" si="57"/>
        <v>#NAME?</v>
      </c>
      <c r="AF194" s="79" t="e">
        <f>VLOOKUP($E194,選手登録!$O$8:$AD$57,15,0)</f>
        <v>#N/A</v>
      </c>
      <c r="AG194" s="80" t="e">
        <f t="shared" si="58"/>
        <v>#NAME?</v>
      </c>
      <c r="AH194" s="81" t="e">
        <f t="shared" si="58"/>
        <v>#NAME?</v>
      </c>
      <c r="AI194" s="79" t="e">
        <f>VLOOKUP($E194,選手登録!$O$8:$AD$57,16,0)</f>
        <v>#N/A</v>
      </c>
      <c r="AJ194" s="80" t="e">
        <f t="shared" si="59"/>
        <v>#NAME?</v>
      </c>
      <c r="AK194" s="81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2">
      <c r="A195" s="75">
        <v>6</v>
      </c>
      <c r="B195" s="75" t="b">
        <f t="shared" si="62"/>
        <v>0</v>
      </c>
      <c r="C195" s="75" t="b">
        <f t="shared" si="62"/>
        <v>0</v>
      </c>
      <c r="D195" s="75" t="b">
        <f t="shared" si="62"/>
        <v>0</v>
      </c>
      <c r="E195" s="76"/>
      <c r="F195" s="77"/>
      <c r="G195" s="77"/>
      <c r="H195" s="77"/>
      <c r="I195" s="77"/>
      <c r="J195" s="77"/>
      <c r="K195" s="77"/>
      <c r="L195" s="78" t="e">
        <f>VLOOKUP($E195,選手登録!$O$8:$AD$57,2,0)</f>
        <v>#N/A</v>
      </c>
      <c r="M195" s="78"/>
      <c r="N195" s="78"/>
      <c r="O195" s="78"/>
      <c r="P195" s="78"/>
      <c r="Q195" s="78"/>
      <c r="R195" s="78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9" t="e">
        <f>VLOOKUP($E195,選手登録!$O$8:$AD$57,13,0)</f>
        <v>#N/A</v>
      </c>
      <c r="AA195" s="80" t="e">
        <f t="shared" si="56"/>
        <v>#NAME?</v>
      </c>
      <c r="AB195" s="81" t="e">
        <f t="shared" si="56"/>
        <v>#NAME?</v>
      </c>
      <c r="AC195" s="79" t="e">
        <f>VLOOKUP($E195,選手登録!$O$8:$AD$57,14,0)</f>
        <v>#N/A</v>
      </c>
      <c r="AD195" s="80" t="e">
        <f t="shared" si="57"/>
        <v>#NAME?</v>
      </c>
      <c r="AE195" s="81" t="e">
        <f t="shared" si="57"/>
        <v>#NAME?</v>
      </c>
      <c r="AF195" s="79" t="e">
        <f>VLOOKUP($E195,選手登録!$O$8:$AD$57,15,0)</f>
        <v>#N/A</v>
      </c>
      <c r="AG195" s="80" t="e">
        <f t="shared" si="58"/>
        <v>#NAME?</v>
      </c>
      <c r="AH195" s="81" t="e">
        <f t="shared" si="58"/>
        <v>#NAME?</v>
      </c>
      <c r="AI195" s="79" t="e">
        <f>VLOOKUP($E195,選手登録!$O$8:$AD$57,16,0)</f>
        <v>#N/A</v>
      </c>
      <c r="AJ195" s="80" t="e">
        <f t="shared" si="59"/>
        <v>#NAME?</v>
      </c>
      <c r="AK195" s="81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2">
      <c r="A196" s="75">
        <v>7</v>
      </c>
      <c r="B196" s="75" t="b">
        <f t="shared" si="62"/>
        <v>0</v>
      </c>
      <c r="C196" s="75" t="b">
        <f t="shared" si="62"/>
        <v>0</v>
      </c>
      <c r="D196" s="75" t="b">
        <f t="shared" si="62"/>
        <v>0</v>
      </c>
      <c r="E196" s="76"/>
      <c r="F196" s="77"/>
      <c r="G196" s="77"/>
      <c r="H196" s="77"/>
      <c r="I196" s="77"/>
      <c r="J196" s="77"/>
      <c r="K196" s="77"/>
      <c r="L196" s="78" t="e">
        <f>VLOOKUP($E196,選手登録!$O$8:$AD$57,2,0)</f>
        <v>#N/A</v>
      </c>
      <c r="M196" s="78"/>
      <c r="N196" s="78"/>
      <c r="O196" s="78"/>
      <c r="P196" s="78"/>
      <c r="Q196" s="78"/>
      <c r="R196" s="78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9" t="e">
        <f>VLOOKUP($E196,選手登録!$O$8:$AD$57,13,0)</f>
        <v>#N/A</v>
      </c>
      <c r="AA196" s="80" t="e">
        <f t="shared" si="56"/>
        <v>#NAME?</v>
      </c>
      <c r="AB196" s="81" t="e">
        <f t="shared" si="56"/>
        <v>#NAME?</v>
      </c>
      <c r="AC196" s="79" t="e">
        <f>VLOOKUP($E196,選手登録!$O$8:$AD$57,14,0)</f>
        <v>#N/A</v>
      </c>
      <c r="AD196" s="80" t="e">
        <f t="shared" si="57"/>
        <v>#NAME?</v>
      </c>
      <c r="AE196" s="81" t="e">
        <f t="shared" si="57"/>
        <v>#NAME?</v>
      </c>
      <c r="AF196" s="79" t="e">
        <f>VLOOKUP($E196,選手登録!$O$8:$AD$57,15,0)</f>
        <v>#N/A</v>
      </c>
      <c r="AG196" s="80" t="e">
        <f t="shared" si="58"/>
        <v>#NAME?</v>
      </c>
      <c r="AH196" s="81" t="e">
        <f t="shared" si="58"/>
        <v>#NAME?</v>
      </c>
      <c r="AI196" s="79" t="e">
        <f>VLOOKUP($E196,選手登録!$O$8:$AD$57,16,0)</f>
        <v>#N/A</v>
      </c>
      <c r="AJ196" s="80" t="e">
        <f t="shared" si="59"/>
        <v>#NAME?</v>
      </c>
      <c r="AK196" s="81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2">
      <c r="A197" s="75">
        <v>8</v>
      </c>
      <c r="B197" s="75" t="b">
        <f t="shared" si="62"/>
        <v>0</v>
      </c>
      <c r="C197" s="75" t="b">
        <f t="shared" si="62"/>
        <v>0</v>
      </c>
      <c r="D197" s="75" t="b">
        <f t="shared" si="62"/>
        <v>0</v>
      </c>
      <c r="E197" s="76"/>
      <c r="F197" s="77"/>
      <c r="G197" s="77"/>
      <c r="H197" s="77"/>
      <c r="I197" s="77"/>
      <c r="J197" s="77"/>
      <c r="K197" s="77"/>
      <c r="L197" s="78" t="e">
        <f>VLOOKUP($E197,選手登録!$O$8:$AD$57,2,0)</f>
        <v>#N/A</v>
      </c>
      <c r="M197" s="78"/>
      <c r="N197" s="78"/>
      <c r="O197" s="78"/>
      <c r="P197" s="78"/>
      <c r="Q197" s="78"/>
      <c r="R197" s="78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9" t="e">
        <f>VLOOKUP($E197,選手登録!$O$8:$AD$57,13,0)</f>
        <v>#N/A</v>
      </c>
      <c r="AA197" s="80" t="e">
        <f t="shared" si="56"/>
        <v>#NAME?</v>
      </c>
      <c r="AB197" s="81" t="e">
        <f t="shared" si="56"/>
        <v>#NAME?</v>
      </c>
      <c r="AC197" s="79" t="e">
        <f>VLOOKUP($E197,選手登録!$O$8:$AD$57,14,0)</f>
        <v>#N/A</v>
      </c>
      <c r="AD197" s="80" t="e">
        <f t="shared" si="57"/>
        <v>#NAME?</v>
      </c>
      <c r="AE197" s="81" t="e">
        <f t="shared" si="57"/>
        <v>#NAME?</v>
      </c>
      <c r="AF197" s="79" t="e">
        <f>VLOOKUP($E197,選手登録!$O$8:$AD$57,15,0)</f>
        <v>#N/A</v>
      </c>
      <c r="AG197" s="80" t="e">
        <f t="shared" si="58"/>
        <v>#NAME?</v>
      </c>
      <c r="AH197" s="81" t="e">
        <f t="shared" si="58"/>
        <v>#NAME?</v>
      </c>
      <c r="AI197" s="79" t="e">
        <f>VLOOKUP($E197,選手登録!$O$8:$AD$57,16,0)</f>
        <v>#N/A</v>
      </c>
      <c r="AJ197" s="80" t="e">
        <f t="shared" si="59"/>
        <v>#NAME?</v>
      </c>
      <c r="AK197" s="81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2">
      <c r="A198" s="75">
        <v>9</v>
      </c>
      <c r="B198" s="75" t="b">
        <f t="shared" si="62"/>
        <v>0</v>
      </c>
      <c r="C198" s="75" t="b">
        <f t="shared" si="62"/>
        <v>0</v>
      </c>
      <c r="D198" s="75" t="b">
        <f t="shared" si="62"/>
        <v>0</v>
      </c>
      <c r="E198" s="76"/>
      <c r="F198" s="77"/>
      <c r="G198" s="77"/>
      <c r="H198" s="77"/>
      <c r="I198" s="77"/>
      <c r="J198" s="77"/>
      <c r="K198" s="77"/>
      <c r="L198" s="78" t="e">
        <f>VLOOKUP($E198,選手登録!$O$8:$AD$57,2,0)</f>
        <v>#N/A</v>
      </c>
      <c r="M198" s="78"/>
      <c r="N198" s="78"/>
      <c r="O198" s="78"/>
      <c r="P198" s="78"/>
      <c r="Q198" s="78"/>
      <c r="R198" s="78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9" t="e">
        <f>VLOOKUP($E198,選手登録!$O$8:$AD$57,13,0)</f>
        <v>#N/A</v>
      </c>
      <c r="AA198" s="80" t="e">
        <f t="shared" si="56"/>
        <v>#NAME?</v>
      </c>
      <c r="AB198" s="81" t="e">
        <f t="shared" si="56"/>
        <v>#NAME?</v>
      </c>
      <c r="AC198" s="79" t="e">
        <f>VLOOKUP($E198,選手登録!$O$8:$AD$57,14,0)</f>
        <v>#N/A</v>
      </c>
      <c r="AD198" s="80" t="e">
        <f t="shared" si="57"/>
        <v>#NAME?</v>
      </c>
      <c r="AE198" s="81" t="e">
        <f t="shared" si="57"/>
        <v>#NAME?</v>
      </c>
      <c r="AF198" s="79" t="e">
        <f>VLOOKUP($E198,選手登録!$O$8:$AD$57,15,0)</f>
        <v>#N/A</v>
      </c>
      <c r="AG198" s="80" t="e">
        <f t="shared" si="58"/>
        <v>#NAME?</v>
      </c>
      <c r="AH198" s="81" t="e">
        <f t="shared" si="58"/>
        <v>#NAME?</v>
      </c>
      <c r="AI198" s="79" t="e">
        <f>VLOOKUP($E198,選手登録!$O$8:$AD$57,16,0)</f>
        <v>#N/A</v>
      </c>
      <c r="AJ198" s="80" t="e">
        <f t="shared" si="59"/>
        <v>#NAME?</v>
      </c>
      <c r="AK198" s="81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2">
      <c r="A199" s="75">
        <v>10</v>
      </c>
      <c r="B199" s="75" t="b">
        <f t="shared" si="62"/>
        <v>0</v>
      </c>
      <c r="C199" s="75" t="b">
        <f t="shared" si="62"/>
        <v>0</v>
      </c>
      <c r="D199" s="75" t="b">
        <f t="shared" si="62"/>
        <v>0</v>
      </c>
      <c r="E199" s="76"/>
      <c r="F199" s="77"/>
      <c r="G199" s="77"/>
      <c r="H199" s="77"/>
      <c r="I199" s="77"/>
      <c r="J199" s="77"/>
      <c r="K199" s="77"/>
      <c r="L199" s="78" t="e">
        <f>VLOOKUP($E199,選手登録!$O$8:$AD$57,2,0)</f>
        <v>#N/A</v>
      </c>
      <c r="M199" s="78"/>
      <c r="N199" s="78"/>
      <c r="O199" s="78"/>
      <c r="P199" s="78"/>
      <c r="Q199" s="78"/>
      <c r="R199" s="78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9" t="e">
        <f>VLOOKUP($E199,選手登録!$O$8:$AD$57,13,0)</f>
        <v>#N/A</v>
      </c>
      <c r="AA199" s="80" t="e">
        <f t="shared" si="56"/>
        <v>#NAME?</v>
      </c>
      <c r="AB199" s="81" t="e">
        <f t="shared" si="56"/>
        <v>#NAME?</v>
      </c>
      <c r="AC199" s="79" t="e">
        <f>VLOOKUP($E199,選手登録!$O$8:$AD$57,14,0)</f>
        <v>#N/A</v>
      </c>
      <c r="AD199" s="80" t="e">
        <f t="shared" si="57"/>
        <v>#NAME?</v>
      </c>
      <c r="AE199" s="81" t="e">
        <f t="shared" si="57"/>
        <v>#NAME?</v>
      </c>
      <c r="AF199" s="79" t="e">
        <f>VLOOKUP($E199,選手登録!$O$8:$AD$57,15,0)</f>
        <v>#N/A</v>
      </c>
      <c r="AG199" s="80" t="e">
        <f t="shared" si="58"/>
        <v>#NAME?</v>
      </c>
      <c r="AH199" s="81" t="e">
        <f t="shared" si="58"/>
        <v>#NAME?</v>
      </c>
      <c r="AI199" s="79" t="e">
        <f>VLOOKUP($E199,選手登録!$O$8:$AD$57,16,0)</f>
        <v>#N/A</v>
      </c>
      <c r="AJ199" s="80" t="e">
        <f t="shared" si="59"/>
        <v>#NAME?</v>
      </c>
      <c r="AK199" s="81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2">
      <c r="A200" s="75">
        <v>11</v>
      </c>
      <c r="B200" s="75" t="b">
        <f t="shared" si="62"/>
        <v>0</v>
      </c>
      <c r="C200" s="75" t="b">
        <f t="shared" si="62"/>
        <v>0</v>
      </c>
      <c r="D200" s="75" t="b">
        <f t="shared" si="62"/>
        <v>0</v>
      </c>
      <c r="E200" s="76"/>
      <c r="F200" s="77"/>
      <c r="G200" s="77"/>
      <c r="H200" s="77"/>
      <c r="I200" s="77"/>
      <c r="J200" s="77"/>
      <c r="K200" s="77"/>
      <c r="L200" s="78" t="e">
        <f>VLOOKUP($E200,選手登録!$O$8:$AD$57,2,0)</f>
        <v>#N/A</v>
      </c>
      <c r="M200" s="78"/>
      <c r="N200" s="78"/>
      <c r="O200" s="78"/>
      <c r="P200" s="78"/>
      <c r="Q200" s="78"/>
      <c r="R200" s="78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9" t="e">
        <f>VLOOKUP($E200,選手登録!$O$8:$AD$57,13,0)</f>
        <v>#N/A</v>
      </c>
      <c r="AA200" s="80" t="e">
        <f t="shared" si="56"/>
        <v>#NAME?</v>
      </c>
      <c r="AB200" s="81" t="e">
        <f t="shared" si="56"/>
        <v>#NAME?</v>
      </c>
      <c r="AC200" s="79" t="e">
        <f>VLOOKUP($E200,選手登録!$O$8:$AD$57,14,0)</f>
        <v>#N/A</v>
      </c>
      <c r="AD200" s="80" t="e">
        <f t="shared" si="57"/>
        <v>#NAME?</v>
      </c>
      <c r="AE200" s="81" t="e">
        <f t="shared" si="57"/>
        <v>#NAME?</v>
      </c>
      <c r="AF200" s="79" t="e">
        <f>VLOOKUP($E200,選手登録!$O$8:$AD$57,15,0)</f>
        <v>#N/A</v>
      </c>
      <c r="AG200" s="80" t="e">
        <f t="shared" si="58"/>
        <v>#NAME?</v>
      </c>
      <c r="AH200" s="81" t="e">
        <f t="shared" si="58"/>
        <v>#NAME?</v>
      </c>
      <c r="AI200" s="79" t="e">
        <f>VLOOKUP($E200,選手登録!$O$8:$AD$57,16,0)</f>
        <v>#N/A</v>
      </c>
      <c r="AJ200" s="80" t="e">
        <f t="shared" si="59"/>
        <v>#NAME?</v>
      </c>
      <c r="AK200" s="81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2">
      <c r="A201" s="75">
        <v>12</v>
      </c>
      <c r="B201" s="75" t="b">
        <f t="shared" si="62"/>
        <v>0</v>
      </c>
      <c r="C201" s="75" t="b">
        <f t="shared" si="62"/>
        <v>0</v>
      </c>
      <c r="D201" s="75" t="b">
        <f t="shared" si="62"/>
        <v>0</v>
      </c>
      <c r="E201" s="76"/>
      <c r="F201" s="77"/>
      <c r="G201" s="77"/>
      <c r="H201" s="77"/>
      <c r="I201" s="77"/>
      <c r="J201" s="77"/>
      <c r="K201" s="77"/>
      <c r="L201" s="78" t="e">
        <f>VLOOKUP($E201,選手登録!$O$8:$AD$57,2,0)</f>
        <v>#N/A</v>
      </c>
      <c r="M201" s="78"/>
      <c r="N201" s="78"/>
      <c r="O201" s="78"/>
      <c r="P201" s="78"/>
      <c r="Q201" s="78"/>
      <c r="R201" s="78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9" t="e">
        <f>VLOOKUP($E201,選手登録!$O$8:$AD$57,13,0)</f>
        <v>#N/A</v>
      </c>
      <c r="AA201" s="80" t="e">
        <f t="shared" si="56"/>
        <v>#NAME?</v>
      </c>
      <c r="AB201" s="81" t="e">
        <f t="shared" si="56"/>
        <v>#NAME?</v>
      </c>
      <c r="AC201" s="79" t="e">
        <f>VLOOKUP($E201,選手登録!$O$8:$AD$57,14,0)</f>
        <v>#N/A</v>
      </c>
      <c r="AD201" s="80" t="e">
        <f t="shared" si="57"/>
        <v>#NAME?</v>
      </c>
      <c r="AE201" s="81" t="e">
        <f t="shared" si="57"/>
        <v>#NAME?</v>
      </c>
      <c r="AF201" s="79" t="e">
        <f>VLOOKUP($E201,選手登録!$O$8:$AD$57,15,0)</f>
        <v>#N/A</v>
      </c>
      <c r="AG201" s="80" t="e">
        <f t="shared" si="58"/>
        <v>#NAME?</v>
      </c>
      <c r="AH201" s="81" t="e">
        <f t="shared" si="58"/>
        <v>#NAME?</v>
      </c>
      <c r="AI201" s="79" t="e">
        <f>VLOOKUP($E201,選手登録!$O$8:$AD$57,16,0)</f>
        <v>#N/A</v>
      </c>
      <c r="AJ201" s="80" t="e">
        <f t="shared" si="59"/>
        <v>#NAME?</v>
      </c>
      <c r="AK201" s="81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2">
      <c r="A202" s="67" t="s">
        <v>10</v>
      </c>
      <c r="B202" s="68"/>
      <c r="C202" s="68"/>
      <c r="D202" s="68"/>
      <c r="E202" s="69" t="s">
        <v>158</v>
      </c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1"/>
    </row>
    <row r="203" spans="1:45" ht="18" customHeight="1" x14ac:dyDescent="0.2">
      <c r="A203" s="62"/>
      <c r="B203" s="63"/>
      <c r="C203" s="63"/>
      <c r="D203" s="63"/>
      <c r="E203" s="72" t="s">
        <v>159</v>
      </c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4"/>
    </row>
    <row r="204" spans="1:45" ht="18" customHeight="1" x14ac:dyDescent="0.2">
      <c r="A204" s="62"/>
      <c r="B204" s="63"/>
      <c r="C204" s="63"/>
      <c r="D204" s="63"/>
      <c r="E204" s="72" t="s">
        <v>160</v>
      </c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4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68" t="s">
        <v>143</v>
      </c>
      <c r="V205" s="68"/>
      <c r="W205" s="68"/>
      <c r="X205" s="68"/>
      <c r="Y205" s="68"/>
      <c r="Z205" s="68" t="s">
        <v>144</v>
      </c>
      <c r="AA205" s="68"/>
      <c r="AB205" s="68"/>
      <c r="AC205" s="68"/>
      <c r="AD205" s="68" t="s">
        <v>142</v>
      </c>
      <c r="AE205" s="68"/>
      <c r="AF205" s="68"/>
      <c r="AG205" s="68"/>
      <c r="AH205" s="68" t="s">
        <v>141</v>
      </c>
      <c r="AI205" s="68"/>
      <c r="AJ205" s="39"/>
      <c r="AK205" s="41"/>
    </row>
    <row r="206" spans="1:45" ht="25.5" customHeight="1" x14ac:dyDescent="0.2">
      <c r="A206" s="59" t="s">
        <v>147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1"/>
    </row>
    <row r="207" spans="1:45" ht="25.5" customHeight="1" x14ac:dyDescent="0.2">
      <c r="A207" s="62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4"/>
    </row>
    <row r="208" spans="1:45" ht="25.5" customHeight="1" x14ac:dyDescent="0.2">
      <c r="A208" s="44"/>
      <c r="B208" s="65" t="str">
        <f>選手登録!$B$3</f>
        <v>花園高等学校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42"/>
      <c r="M208" s="42"/>
      <c r="N208" s="42"/>
      <c r="O208" s="42"/>
      <c r="P208" s="42"/>
      <c r="Q208" s="42"/>
      <c r="R208" s="42"/>
      <c r="S208" s="65" t="s">
        <v>146</v>
      </c>
      <c r="T208" s="65"/>
      <c r="U208" s="65"/>
      <c r="V208" s="65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5" t="s">
        <v>145</v>
      </c>
      <c r="AI208" s="65"/>
      <c r="AJ208" s="47"/>
      <c r="AK208" s="48"/>
    </row>
  </sheetData>
  <dataConsolidate/>
  <mergeCells count="1016"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</mergeCells>
  <phoneticPr fontId="3"/>
  <dataValidations count="1">
    <dataValidation type="list" allowBlank="1" showInputMessage="1" showErrorMessage="1" sqref="N6:W6 N32:W32 N58:W58 N84:W84 N110:W110 N136:W136 N162:W162 N188:W188" xr:uid="{F5AC143E-72F2-4C03-949E-95EA8E628DF4}">
      <formula1>"48kg級,52kg級,57kg級,63kg級,70kg級,78kg級,78kg超級,段外の部"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83103769-4BF9-408E-9BDA-69F4E92FFB10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0CCEA-2B05-4122-986D-8DBA1AB23BE0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2">
      <c r="A4" s="58" t="str">
        <f>MID(選手登録!$A$3,1,1)</f>
        <v>3</v>
      </c>
      <c r="B4" s="58" t="str">
        <f>MID(選手登録!$A$3,2,1)</f>
        <v>7</v>
      </c>
      <c r="C4" s="58" t="str">
        <f>MID(選手登録!$A$3,3,1)</f>
        <v>3</v>
      </c>
      <c r="D4" s="98" t="str">
        <f>選手登録!$B$3</f>
        <v>花園高等学校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（花園）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花園高等学校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令和６年度 京都府高等学校柔道選手権大会（個人試合）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兼　第66回 近畿高等学校柔道新人大会（個人試合）京都府予選　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7</v>
      </c>
      <c r="C30" s="58" t="str">
        <f>MID(選手登録!$A$3,3,1)</f>
        <v>3</v>
      </c>
      <c r="D30" s="98" t="str">
        <f>選手登録!$B$3</f>
        <v>花園高等学校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（花園）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165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花園高等学校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令和６年度 京都府高等学校柔道選手権大会（個人試合）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兼　第66回 近畿高等学校柔道新人大会（個人試合）京都府予選　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7</v>
      </c>
      <c r="C56" s="58" t="str">
        <f>MID(選手登録!$A$3,3,1)</f>
        <v>3</v>
      </c>
      <c r="D56" s="98" t="str">
        <f>選手登録!$B$3</f>
        <v>花園高等学校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（花園）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165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花園高等学校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令和６年度 京都府高等学校柔道選手権大会（個人試合）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兼　第66回 近畿高等学校柔道新人大会（個人試合）京都府予選　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7</v>
      </c>
      <c r="C82" s="58" t="str">
        <f>MID(選手登録!$A$3,3,1)</f>
        <v>3</v>
      </c>
      <c r="D82" s="98" t="str">
        <f>選手登録!$B$3</f>
        <v>花園高等学校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（花園）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165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花園高等学校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令和６年度 京都府高等学校柔道選手権大会（個人試合）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兼　第66回 近畿高等学校柔道新人大会（個人試合）京都府予選　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7</v>
      </c>
      <c r="C108" s="58" t="str">
        <f>MID(選手登録!$A$3,3,1)</f>
        <v>3</v>
      </c>
      <c r="D108" s="98" t="str">
        <f>選手登録!$B$3</f>
        <v>花園高等学校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（花園）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165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花園高等学校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令和６年度 京都府高等学校柔道選手権大会（個人試合）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兼　第66回 近畿高等学校柔道新人大会（個人試合）京都府予選　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7</v>
      </c>
      <c r="C134" s="58" t="str">
        <f>MID(選手登録!$A$3,3,1)</f>
        <v>3</v>
      </c>
      <c r="D134" s="98" t="str">
        <f>選手登録!$B$3</f>
        <v>花園高等学校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（花園）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165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花園高等学校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  <row r="157" spans="1:45" ht="25.05" customHeight="1" x14ac:dyDescent="0.2">
      <c r="A157" s="93" t="str">
        <f>$A$1</f>
        <v>令和６年度 京都府高等学校柔道選手権大会（個人試合）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5"/>
    </row>
    <row r="158" spans="1:45" ht="25.05" customHeight="1" x14ac:dyDescent="0.2">
      <c r="A158" s="96" t="str">
        <f>$A$2</f>
        <v>兼　第66回 近畿高等学校柔道新人大会（個人試合）京都府予選　申込書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97"/>
    </row>
    <row r="159" spans="1:45" ht="20.100000000000001" customHeight="1" x14ac:dyDescent="0.2">
      <c r="A159" s="85" t="s">
        <v>0</v>
      </c>
      <c r="B159" s="85"/>
      <c r="C159" s="85"/>
      <c r="D159" s="85" t="s">
        <v>1</v>
      </c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 t="s">
        <v>32</v>
      </c>
      <c r="P159" s="85"/>
      <c r="Q159" s="85"/>
      <c r="R159" s="85"/>
      <c r="S159" s="85" t="s">
        <v>138</v>
      </c>
      <c r="T159" s="85"/>
      <c r="U159" s="85"/>
      <c r="V159" s="85"/>
      <c r="W159" s="85"/>
      <c r="X159" s="85"/>
      <c r="Y159" s="85" t="s">
        <v>137</v>
      </c>
      <c r="Z159" s="85"/>
      <c r="AA159" s="85"/>
      <c r="AB159" s="85"/>
      <c r="AC159" s="85"/>
      <c r="AD159" s="85"/>
      <c r="AE159" s="85" t="s">
        <v>139</v>
      </c>
      <c r="AF159" s="85"/>
      <c r="AG159" s="85"/>
      <c r="AH159" s="85"/>
      <c r="AI159" s="85"/>
      <c r="AJ159" s="85"/>
      <c r="AK159" s="85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7</v>
      </c>
      <c r="C160" s="58" t="str">
        <f>MID(選手登録!$A$3,3,1)</f>
        <v>3</v>
      </c>
      <c r="D160" s="98" t="str">
        <f>選手登録!$B$3</f>
        <v>花園高等学校</v>
      </c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 t="str">
        <f>選手登録!$C$3</f>
        <v>（花園）</v>
      </c>
      <c r="P160" s="98"/>
      <c r="Q160" s="98"/>
      <c r="R160" s="98"/>
      <c r="S160" s="99" t="str">
        <f>選手登録!$O$3</f>
        <v xml:space="preserve"> </v>
      </c>
      <c r="T160" s="99"/>
      <c r="U160" s="99"/>
      <c r="V160" s="99"/>
      <c r="W160" s="99"/>
      <c r="X160" s="99"/>
      <c r="Y160" s="75" t="str">
        <f>選手登録!$P$3</f>
        <v xml:space="preserve"> </v>
      </c>
      <c r="Z160" s="75"/>
      <c r="AA160" s="75"/>
      <c r="AB160" s="75"/>
      <c r="AC160" s="75"/>
      <c r="AD160" s="75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82" t="s">
        <v>165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4" t="s">
        <v>166</v>
      </c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46"/>
      <c r="AF161" s="68" t="s">
        <v>140</v>
      </c>
      <c r="AG161" s="68"/>
      <c r="AH161" s="55" t="s">
        <v>2</v>
      </c>
      <c r="AI161" s="86"/>
      <c r="AJ161" s="86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66" t="s">
        <v>4</v>
      </c>
      <c r="I162" s="66"/>
      <c r="J162" s="66"/>
      <c r="K162" s="66"/>
      <c r="L162" s="66"/>
      <c r="M162" s="42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88" t="s">
        <v>5</v>
      </c>
      <c r="B163" s="89"/>
      <c r="C163" s="89"/>
      <c r="D163" s="90"/>
      <c r="E163" s="91" t="s">
        <v>136</v>
      </c>
      <c r="F163" s="92"/>
      <c r="G163" s="92"/>
      <c r="H163" s="92"/>
      <c r="I163" s="92"/>
      <c r="J163" s="92"/>
      <c r="K163" s="92"/>
      <c r="L163" s="85" t="s">
        <v>137</v>
      </c>
      <c r="M163" s="85"/>
      <c r="N163" s="85"/>
      <c r="O163" s="85"/>
      <c r="P163" s="85"/>
      <c r="Q163" s="85"/>
      <c r="R163" s="85"/>
      <c r="S163" s="85" t="s">
        <v>139</v>
      </c>
      <c r="T163" s="85"/>
      <c r="U163" s="85"/>
      <c r="V163" s="85"/>
      <c r="W163" s="85"/>
      <c r="X163" s="85"/>
      <c r="Y163" s="85"/>
      <c r="Z163" s="85" t="s">
        <v>6</v>
      </c>
      <c r="AA163" s="85"/>
      <c r="AB163" s="85"/>
      <c r="AC163" s="85" t="s">
        <v>7</v>
      </c>
      <c r="AD163" s="85"/>
      <c r="AE163" s="85"/>
      <c r="AF163" s="85" t="s">
        <v>8</v>
      </c>
      <c r="AG163" s="85"/>
      <c r="AH163" s="85"/>
      <c r="AI163" s="85" t="s">
        <v>9</v>
      </c>
      <c r="AJ163" s="85"/>
      <c r="AK163" s="85"/>
    </row>
    <row r="164" spans="1:45" ht="36" customHeight="1" x14ac:dyDescent="0.2">
      <c r="A164" s="75">
        <v>1</v>
      </c>
      <c r="B164" s="75" t="b">
        <f>IF($AI$5=1,1,IF($AI$5=2,11,IF($AI$5=3,21)))</f>
        <v>0</v>
      </c>
      <c r="C164" s="75" t="b">
        <f>IF($AI$5=1,1,IF($AI$5=2,11,IF($AI$5=3,21)))</f>
        <v>0</v>
      </c>
      <c r="D164" s="75" t="b">
        <f>IF($AI$5=1,1,IF($AI$5=2,11,IF($AI$5=3,21)))</f>
        <v>0</v>
      </c>
      <c r="E164" s="76"/>
      <c r="F164" s="77"/>
      <c r="G164" s="77"/>
      <c r="H164" s="77"/>
      <c r="I164" s="77"/>
      <c r="J164" s="77"/>
      <c r="K164" s="77"/>
      <c r="L164" s="78" t="e">
        <f>VLOOKUP($E164,選手登録!$O$8:$AD$57,2,0)</f>
        <v>#N/A</v>
      </c>
      <c r="M164" s="78"/>
      <c r="N164" s="78"/>
      <c r="O164" s="78"/>
      <c r="P164" s="78"/>
      <c r="Q164" s="78"/>
      <c r="R164" s="78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9" t="e">
        <f>VLOOKUP($E164,選手登録!$O$8:$AD$57,13,0)</f>
        <v>#N/A</v>
      </c>
      <c r="AA164" s="80" t="e">
        <f t="shared" ref="AA164:AB175" si="48">VLOOKUP($E164,データ,13,0)</f>
        <v>#NAME?</v>
      </c>
      <c r="AB164" s="81" t="e">
        <f t="shared" si="48"/>
        <v>#NAME?</v>
      </c>
      <c r="AC164" s="79" t="e">
        <f>VLOOKUP($E164,選手登録!$O$8:$AD$57,14,0)</f>
        <v>#N/A</v>
      </c>
      <c r="AD164" s="80" t="e">
        <f t="shared" ref="AD164:AE175" si="49">VLOOKUP($E164,データ,13,0)</f>
        <v>#NAME?</v>
      </c>
      <c r="AE164" s="81" t="e">
        <f t="shared" si="49"/>
        <v>#NAME?</v>
      </c>
      <c r="AF164" s="79" t="e">
        <f>VLOOKUP($E164,選手登録!$O$8:$AD$57,15,0)</f>
        <v>#N/A</v>
      </c>
      <c r="AG164" s="80" t="e">
        <f t="shared" ref="AG164:AH175" si="50">VLOOKUP($E164,データ,13,0)</f>
        <v>#NAME?</v>
      </c>
      <c r="AH164" s="81" t="e">
        <f t="shared" si="50"/>
        <v>#NAME?</v>
      </c>
      <c r="AI164" s="79" t="e">
        <f>VLOOKUP($E164,選手登録!$O$8:$AD$57,16,0)</f>
        <v>#N/A</v>
      </c>
      <c r="AJ164" s="80" t="e">
        <f t="shared" ref="AJ164:AK175" si="51">VLOOKUP($E164,データ,13,0)</f>
        <v>#NAME?</v>
      </c>
      <c r="AK164" s="81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2">
      <c r="A165" s="75">
        <v>2</v>
      </c>
      <c r="B165" s="75" t="b">
        <f t="shared" ref="B165:D175" si="54">IF($AI$5=1,1,IF($AI$5=2,11,IF($AI$5=3,21)))</f>
        <v>0</v>
      </c>
      <c r="C165" s="75" t="b">
        <f t="shared" si="54"/>
        <v>0</v>
      </c>
      <c r="D165" s="75" t="b">
        <f t="shared" si="54"/>
        <v>0</v>
      </c>
      <c r="E165" s="76"/>
      <c r="F165" s="77"/>
      <c r="G165" s="77"/>
      <c r="H165" s="77"/>
      <c r="I165" s="77"/>
      <c r="J165" s="77"/>
      <c r="K165" s="77"/>
      <c r="L165" s="78" t="e">
        <f>VLOOKUP($E165,選手登録!$O$8:$AD$57,2,0)</f>
        <v>#N/A</v>
      </c>
      <c r="M165" s="78"/>
      <c r="N165" s="78"/>
      <c r="O165" s="78"/>
      <c r="P165" s="78"/>
      <c r="Q165" s="78"/>
      <c r="R165" s="78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9" t="e">
        <f>VLOOKUP($E165,選手登録!$O$8:$AD$57,13,0)</f>
        <v>#N/A</v>
      </c>
      <c r="AA165" s="80" t="e">
        <f t="shared" si="48"/>
        <v>#NAME?</v>
      </c>
      <c r="AB165" s="81" t="e">
        <f t="shared" si="48"/>
        <v>#NAME?</v>
      </c>
      <c r="AC165" s="79" t="e">
        <f>VLOOKUP($E165,選手登録!$O$8:$AD$57,14,0)</f>
        <v>#N/A</v>
      </c>
      <c r="AD165" s="80" t="e">
        <f t="shared" si="49"/>
        <v>#NAME?</v>
      </c>
      <c r="AE165" s="81" t="e">
        <f t="shared" si="49"/>
        <v>#NAME?</v>
      </c>
      <c r="AF165" s="79" t="e">
        <f>VLOOKUP($E165,選手登録!$O$8:$AD$57,15,0)</f>
        <v>#N/A</v>
      </c>
      <c r="AG165" s="80" t="e">
        <f t="shared" si="50"/>
        <v>#NAME?</v>
      </c>
      <c r="AH165" s="81" t="e">
        <f t="shared" si="50"/>
        <v>#NAME?</v>
      </c>
      <c r="AI165" s="79" t="e">
        <f>VLOOKUP($E165,選手登録!$O$8:$AD$57,16,0)</f>
        <v>#N/A</v>
      </c>
      <c r="AJ165" s="80" t="e">
        <f t="shared" si="51"/>
        <v>#NAME?</v>
      </c>
      <c r="AK165" s="81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2">
      <c r="A166" s="75">
        <v>3</v>
      </c>
      <c r="B166" s="75" t="b">
        <f t="shared" si="54"/>
        <v>0</v>
      </c>
      <c r="C166" s="75" t="b">
        <f t="shared" si="54"/>
        <v>0</v>
      </c>
      <c r="D166" s="75" t="b">
        <f t="shared" si="54"/>
        <v>0</v>
      </c>
      <c r="E166" s="76"/>
      <c r="F166" s="77"/>
      <c r="G166" s="77"/>
      <c r="H166" s="77"/>
      <c r="I166" s="77"/>
      <c r="J166" s="77"/>
      <c r="K166" s="77"/>
      <c r="L166" s="78" t="e">
        <f>VLOOKUP($E166,選手登録!$O$8:$AD$57,2,0)</f>
        <v>#N/A</v>
      </c>
      <c r="M166" s="78"/>
      <c r="N166" s="78"/>
      <c r="O166" s="78"/>
      <c r="P166" s="78"/>
      <c r="Q166" s="78"/>
      <c r="R166" s="78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9" t="e">
        <f>VLOOKUP($E166,選手登録!$O$8:$AD$57,13,0)</f>
        <v>#N/A</v>
      </c>
      <c r="AA166" s="80" t="e">
        <f t="shared" si="48"/>
        <v>#NAME?</v>
      </c>
      <c r="AB166" s="81" t="e">
        <f t="shared" si="48"/>
        <v>#NAME?</v>
      </c>
      <c r="AC166" s="79" t="e">
        <f>VLOOKUP($E166,選手登録!$O$8:$AD$57,14,0)</f>
        <v>#N/A</v>
      </c>
      <c r="AD166" s="80" t="e">
        <f t="shared" si="49"/>
        <v>#NAME?</v>
      </c>
      <c r="AE166" s="81" t="e">
        <f t="shared" si="49"/>
        <v>#NAME?</v>
      </c>
      <c r="AF166" s="79" t="e">
        <f>VLOOKUP($E166,選手登録!$O$8:$AD$57,15,0)</f>
        <v>#N/A</v>
      </c>
      <c r="AG166" s="80" t="e">
        <f t="shared" si="50"/>
        <v>#NAME?</v>
      </c>
      <c r="AH166" s="81" t="e">
        <f t="shared" si="50"/>
        <v>#NAME?</v>
      </c>
      <c r="AI166" s="79" t="e">
        <f>VLOOKUP($E166,選手登録!$O$8:$AD$57,16,0)</f>
        <v>#N/A</v>
      </c>
      <c r="AJ166" s="80" t="e">
        <f t="shared" si="51"/>
        <v>#NAME?</v>
      </c>
      <c r="AK166" s="81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2">
      <c r="A167" s="75">
        <v>4</v>
      </c>
      <c r="B167" s="75" t="b">
        <f t="shared" si="54"/>
        <v>0</v>
      </c>
      <c r="C167" s="75" t="b">
        <f t="shared" si="54"/>
        <v>0</v>
      </c>
      <c r="D167" s="75" t="b">
        <f t="shared" si="54"/>
        <v>0</v>
      </c>
      <c r="E167" s="76"/>
      <c r="F167" s="77"/>
      <c r="G167" s="77"/>
      <c r="H167" s="77"/>
      <c r="I167" s="77"/>
      <c r="J167" s="77"/>
      <c r="K167" s="77"/>
      <c r="L167" s="78" t="e">
        <f>VLOOKUP($E167,選手登録!$O$8:$AD$57,2,0)</f>
        <v>#N/A</v>
      </c>
      <c r="M167" s="78"/>
      <c r="N167" s="78"/>
      <c r="O167" s="78"/>
      <c r="P167" s="78"/>
      <c r="Q167" s="78"/>
      <c r="R167" s="78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9" t="e">
        <f>VLOOKUP($E167,選手登録!$O$8:$AD$57,13,0)</f>
        <v>#N/A</v>
      </c>
      <c r="AA167" s="80" t="e">
        <f t="shared" si="48"/>
        <v>#NAME?</v>
      </c>
      <c r="AB167" s="81" t="e">
        <f t="shared" si="48"/>
        <v>#NAME?</v>
      </c>
      <c r="AC167" s="79" t="e">
        <f>VLOOKUP($E167,選手登録!$O$8:$AD$57,14,0)</f>
        <v>#N/A</v>
      </c>
      <c r="AD167" s="80" t="e">
        <f t="shared" si="49"/>
        <v>#NAME?</v>
      </c>
      <c r="AE167" s="81" t="e">
        <f t="shared" si="49"/>
        <v>#NAME?</v>
      </c>
      <c r="AF167" s="79" t="e">
        <f>VLOOKUP($E167,選手登録!$O$8:$AD$57,15,0)</f>
        <v>#N/A</v>
      </c>
      <c r="AG167" s="80" t="e">
        <f t="shared" si="50"/>
        <v>#NAME?</v>
      </c>
      <c r="AH167" s="81" t="e">
        <f t="shared" si="50"/>
        <v>#NAME?</v>
      </c>
      <c r="AI167" s="79" t="e">
        <f>VLOOKUP($E167,選手登録!$O$8:$AD$57,16,0)</f>
        <v>#N/A</v>
      </c>
      <c r="AJ167" s="80" t="e">
        <f t="shared" si="51"/>
        <v>#NAME?</v>
      </c>
      <c r="AK167" s="81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2">
      <c r="A168" s="75">
        <v>5</v>
      </c>
      <c r="B168" s="75" t="b">
        <f t="shared" si="54"/>
        <v>0</v>
      </c>
      <c r="C168" s="75" t="b">
        <f t="shared" si="54"/>
        <v>0</v>
      </c>
      <c r="D168" s="75" t="b">
        <f t="shared" si="54"/>
        <v>0</v>
      </c>
      <c r="E168" s="76"/>
      <c r="F168" s="77"/>
      <c r="G168" s="77"/>
      <c r="H168" s="77"/>
      <c r="I168" s="77"/>
      <c r="J168" s="77"/>
      <c r="K168" s="77"/>
      <c r="L168" s="78" t="e">
        <f>VLOOKUP($E168,選手登録!$O$8:$AD$57,2,0)</f>
        <v>#N/A</v>
      </c>
      <c r="M168" s="78"/>
      <c r="N168" s="78"/>
      <c r="O168" s="78"/>
      <c r="P168" s="78"/>
      <c r="Q168" s="78"/>
      <c r="R168" s="78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9" t="e">
        <f>VLOOKUP($E168,選手登録!$O$8:$AD$57,13,0)</f>
        <v>#N/A</v>
      </c>
      <c r="AA168" s="80" t="e">
        <f t="shared" si="48"/>
        <v>#NAME?</v>
      </c>
      <c r="AB168" s="81" t="e">
        <f t="shared" si="48"/>
        <v>#NAME?</v>
      </c>
      <c r="AC168" s="79" t="e">
        <f>VLOOKUP($E168,選手登録!$O$8:$AD$57,14,0)</f>
        <v>#N/A</v>
      </c>
      <c r="AD168" s="80" t="e">
        <f t="shared" si="49"/>
        <v>#NAME?</v>
      </c>
      <c r="AE168" s="81" t="e">
        <f t="shared" si="49"/>
        <v>#NAME?</v>
      </c>
      <c r="AF168" s="79" t="e">
        <f>VLOOKUP($E168,選手登録!$O$8:$AD$57,15,0)</f>
        <v>#N/A</v>
      </c>
      <c r="AG168" s="80" t="e">
        <f t="shared" si="50"/>
        <v>#NAME?</v>
      </c>
      <c r="AH168" s="81" t="e">
        <f t="shared" si="50"/>
        <v>#NAME?</v>
      </c>
      <c r="AI168" s="79" t="e">
        <f>VLOOKUP($E168,選手登録!$O$8:$AD$57,16,0)</f>
        <v>#N/A</v>
      </c>
      <c r="AJ168" s="80" t="e">
        <f t="shared" si="51"/>
        <v>#NAME?</v>
      </c>
      <c r="AK168" s="81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2">
      <c r="A169" s="75">
        <v>6</v>
      </c>
      <c r="B169" s="75" t="b">
        <f t="shared" si="54"/>
        <v>0</v>
      </c>
      <c r="C169" s="75" t="b">
        <f t="shared" si="54"/>
        <v>0</v>
      </c>
      <c r="D169" s="75" t="b">
        <f t="shared" si="54"/>
        <v>0</v>
      </c>
      <c r="E169" s="76"/>
      <c r="F169" s="77"/>
      <c r="G169" s="77"/>
      <c r="H169" s="77"/>
      <c r="I169" s="77"/>
      <c r="J169" s="77"/>
      <c r="K169" s="77"/>
      <c r="L169" s="78" t="e">
        <f>VLOOKUP($E169,選手登録!$O$8:$AD$57,2,0)</f>
        <v>#N/A</v>
      </c>
      <c r="M169" s="78"/>
      <c r="N169" s="78"/>
      <c r="O169" s="78"/>
      <c r="P169" s="78"/>
      <c r="Q169" s="78"/>
      <c r="R169" s="78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9" t="e">
        <f>VLOOKUP($E169,選手登録!$O$8:$AD$57,13,0)</f>
        <v>#N/A</v>
      </c>
      <c r="AA169" s="80" t="e">
        <f t="shared" si="48"/>
        <v>#NAME?</v>
      </c>
      <c r="AB169" s="81" t="e">
        <f t="shared" si="48"/>
        <v>#NAME?</v>
      </c>
      <c r="AC169" s="79" t="e">
        <f>VLOOKUP($E169,選手登録!$O$8:$AD$57,14,0)</f>
        <v>#N/A</v>
      </c>
      <c r="AD169" s="80" t="e">
        <f t="shared" si="49"/>
        <v>#NAME?</v>
      </c>
      <c r="AE169" s="81" t="e">
        <f t="shared" si="49"/>
        <v>#NAME?</v>
      </c>
      <c r="AF169" s="79" t="e">
        <f>VLOOKUP($E169,選手登録!$O$8:$AD$57,15,0)</f>
        <v>#N/A</v>
      </c>
      <c r="AG169" s="80" t="e">
        <f t="shared" si="50"/>
        <v>#NAME?</v>
      </c>
      <c r="AH169" s="81" t="e">
        <f t="shared" si="50"/>
        <v>#NAME?</v>
      </c>
      <c r="AI169" s="79" t="e">
        <f>VLOOKUP($E169,選手登録!$O$8:$AD$57,16,0)</f>
        <v>#N/A</v>
      </c>
      <c r="AJ169" s="80" t="e">
        <f t="shared" si="51"/>
        <v>#NAME?</v>
      </c>
      <c r="AK169" s="81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2">
      <c r="A170" s="75">
        <v>7</v>
      </c>
      <c r="B170" s="75" t="b">
        <f t="shared" si="54"/>
        <v>0</v>
      </c>
      <c r="C170" s="75" t="b">
        <f t="shared" si="54"/>
        <v>0</v>
      </c>
      <c r="D170" s="75" t="b">
        <f t="shared" si="54"/>
        <v>0</v>
      </c>
      <c r="E170" s="76"/>
      <c r="F170" s="77"/>
      <c r="G170" s="77"/>
      <c r="H170" s="77"/>
      <c r="I170" s="77"/>
      <c r="J170" s="77"/>
      <c r="K170" s="77"/>
      <c r="L170" s="78" t="e">
        <f>VLOOKUP($E170,選手登録!$O$8:$AD$57,2,0)</f>
        <v>#N/A</v>
      </c>
      <c r="M170" s="78"/>
      <c r="N170" s="78"/>
      <c r="O170" s="78"/>
      <c r="P170" s="78"/>
      <c r="Q170" s="78"/>
      <c r="R170" s="78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9" t="e">
        <f>VLOOKUP($E170,選手登録!$O$8:$AD$57,13,0)</f>
        <v>#N/A</v>
      </c>
      <c r="AA170" s="80" t="e">
        <f t="shared" si="48"/>
        <v>#NAME?</v>
      </c>
      <c r="AB170" s="81" t="e">
        <f t="shared" si="48"/>
        <v>#NAME?</v>
      </c>
      <c r="AC170" s="79" t="e">
        <f>VLOOKUP($E170,選手登録!$O$8:$AD$57,14,0)</f>
        <v>#N/A</v>
      </c>
      <c r="AD170" s="80" t="e">
        <f t="shared" si="49"/>
        <v>#NAME?</v>
      </c>
      <c r="AE170" s="81" t="e">
        <f t="shared" si="49"/>
        <v>#NAME?</v>
      </c>
      <c r="AF170" s="79" t="e">
        <f>VLOOKUP($E170,選手登録!$O$8:$AD$57,15,0)</f>
        <v>#N/A</v>
      </c>
      <c r="AG170" s="80" t="e">
        <f t="shared" si="50"/>
        <v>#NAME?</v>
      </c>
      <c r="AH170" s="81" t="e">
        <f t="shared" si="50"/>
        <v>#NAME?</v>
      </c>
      <c r="AI170" s="79" t="e">
        <f>VLOOKUP($E170,選手登録!$O$8:$AD$57,16,0)</f>
        <v>#N/A</v>
      </c>
      <c r="AJ170" s="80" t="e">
        <f t="shared" si="51"/>
        <v>#NAME?</v>
      </c>
      <c r="AK170" s="81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2">
      <c r="A171" s="75">
        <v>8</v>
      </c>
      <c r="B171" s="75" t="b">
        <f t="shared" si="54"/>
        <v>0</v>
      </c>
      <c r="C171" s="75" t="b">
        <f t="shared" si="54"/>
        <v>0</v>
      </c>
      <c r="D171" s="75" t="b">
        <f t="shared" si="54"/>
        <v>0</v>
      </c>
      <c r="E171" s="76"/>
      <c r="F171" s="77"/>
      <c r="G171" s="77"/>
      <c r="H171" s="77"/>
      <c r="I171" s="77"/>
      <c r="J171" s="77"/>
      <c r="K171" s="77"/>
      <c r="L171" s="78" t="e">
        <f>VLOOKUP($E171,選手登録!$O$8:$AD$57,2,0)</f>
        <v>#N/A</v>
      </c>
      <c r="M171" s="78"/>
      <c r="N171" s="78"/>
      <c r="O171" s="78"/>
      <c r="P171" s="78"/>
      <c r="Q171" s="78"/>
      <c r="R171" s="78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9" t="e">
        <f>VLOOKUP($E171,選手登録!$O$8:$AD$57,13,0)</f>
        <v>#N/A</v>
      </c>
      <c r="AA171" s="80" t="e">
        <f t="shared" si="48"/>
        <v>#NAME?</v>
      </c>
      <c r="AB171" s="81" t="e">
        <f t="shared" si="48"/>
        <v>#NAME?</v>
      </c>
      <c r="AC171" s="79" t="e">
        <f>VLOOKUP($E171,選手登録!$O$8:$AD$57,14,0)</f>
        <v>#N/A</v>
      </c>
      <c r="AD171" s="80" t="e">
        <f t="shared" si="49"/>
        <v>#NAME?</v>
      </c>
      <c r="AE171" s="81" t="e">
        <f t="shared" si="49"/>
        <v>#NAME?</v>
      </c>
      <c r="AF171" s="79" t="e">
        <f>VLOOKUP($E171,選手登録!$O$8:$AD$57,15,0)</f>
        <v>#N/A</v>
      </c>
      <c r="AG171" s="80" t="e">
        <f t="shared" si="50"/>
        <v>#NAME?</v>
      </c>
      <c r="AH171" s="81" t="e">
        <f t="shared" si="50"/>
        <v>#NAME?</v>
      </c>
      <c r="AI171" s="79" t="e">
        <f>VLOOKUP($E171,選手登録!$O$8:$AD$57,16,0)</f>
        <v>#N/A</v>
      </c>
      <c r="AJ171" s="80" t="e">
        <f t="shared" si="51"/>
        <v>#NAME?</v>
      </c>
      <c r="AK171" s="81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2">
      <c r="A172" s="75">
        <v>9</v>
      </c>
      <c r="B172" s="75" t="b">
        <f t="shared" si="54"/>
        <v>0</v>
      </c>
      <c r="C172" s="75" t="b">
        <f t="shared" si="54"/>
        <v>0</v>
      </c>
      <c r="D172" s="75" t="b">
        <f t="shared" si="54"/>
        <v>0</v>
      </c>
      <c r="E172" s="76"/>
      <c r="F172" s="77"/>
      <c r="G172" s="77"/>
      <c r="H172" s="77"/>
      <c r="I172" s="77"/>
      <c r="J172" s="77"/>
      <c r="K172" s="77"/>
      <c r="L172" s="78" t="e">
        <f>VLOOKUP($E172,選手登録!$O$8:$AD$57,2,0)</f>
        <v>#N/A</v>
      </c>
      <c r="M172" s="78"/>
      <c r="N172" s="78"/>
      <c r="O172" s="78"/>
      <c r="P172" s="78"/>
      <c r="Q172" s="78"/>
      <c r="R172" s="78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9" t="e">
        <f>VLOOKUP($E172,選手登録!$O$8:$AD$57,13,0)</f>
        <v>#N/A</v>
      </c>
      <c r="AA172" s="80" t="e">
        <f t="shared" si="48"/>
        <v>#NAME?</v>
      </c>
      <c r="AB172" s="81" t="e">
        <f t="shared" si="48"/>
        <v>#NAME?</v>
      </c>
      <c r="AC172" s="79" t="e">
        <f>VLOOKUP($E172,選手登録!$O$8:$AD$57,14,0)</f>
        <v>#N/A</v>
      </c>
      <c r="AD172" s="80" t="e">
        <f t="shared" si="49"/>
        <v>#NAME?</v>
      </c>
      <c r="AE172" s="81" t="e">
        <f t="shared" si="49"/>
        <v>#NAME?</v>
      </c>
      <c r="AF172" s="79" t="e">
        <f>VLOOKUP($E172,選手登録!$O$8:$AD$57,15,0)</f>
        <v>#N/A</v>
      </c>
      <c r="AG172" s="80" t="e">
        <f t="shared" si="50"/>
        <v>#NAME?</v>
      </c>
      <c r="AH172" s="81" t="e">
        <f t="shared" si="50"/>
        <v>#NAME?</v>
      </c>
      <c r="AI172" s="79" t="e">
        <f>VLOOKUP($E172,選手登録!$O$8:$AD$57,16,0)</f>
        <v>#N/A</v>
      </c>
      <c r="AJ172" s="80" t="e">
        <f t="shared" si="51"/>
        <v>#NAME?</v>
      </c>
      <c r="AK172" s="81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2">
      <c r="A173" s="75">
        <v>10</v>
      </c>
      <c r="B173" s="75" t="b">
        <f t="shared" si="54"/>
        <v>0</v>
      </c>
      <c r="C173" s="75" t="b">
        <f t="shared" si="54"/>
        <v>0</v>
      </c>
      <c r="D173" s="75" t="b">
        <f t="shared" si="54"/>
        <v>0</v>
      </c>
      <c r="E173" s="76"/>
      <c r="F173" s="77"/>
      <c r="G173" s="77"/>
      <c r="H173" s="77"/>
      <c r="I173" s="77"/>
      <c r="J173" s="77"/>
      <c r="K173" s="77"/>
      <c r="L173" s="78" t="e">
        <f>VLOOKUP($E173,選手登録!$O$8:$AD$57,2,0)</f>
        <v>#N/A</v>
      </c>
      <c r="M173" s="78"/>
      <c r="N173" s="78"/>
      <c r="O173" s="78"/>
      <c r="P173" s="78"/>
      <c r="Q173" s="78"/>
      <c r="R173" s="78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9" t="e">
        <f>VLOOKUP($E173,選手登録!$O$8:$AD$57,13,0)</f>
        <v>#N/A</v>
      </c>
      <c r="AA173" s="80" t="e">
        <f t="shared" si="48"/>
        <v>#NAME?</v>
      </c>
      <c r="AB173" s="81" t="e">
        <f t="shared" si="48"/>
        <v>#NAME?</v>
      </c>
      <c r="AC173" s="79" t="e">
        <f>VLOOKUP($E173,選手登録!$O$8:$AD$57,14,0)</f>
        <v>#N/A</v>
      </c>
      <c r="AD173" s="80" t="e">
        <f t="shared" si="49"/>
        <v>#NAME?</v>
      </c>
      <c r="AE173" s="81" t="e">
        <f t="shared" si="49"/>
        <v>#NAME?</v>
      </c>
      <c r="AF173" s="79" t="e">
        <f>VLOOKUP($E173,選手登録!$O$8:$AD$57,15,0)</f>
        <v>#N/A</v>
      </c>
      <c r="AG173" s="80" t="e">
        <f t="shared" si="50"/>
        <v>#NAME?</v>
      </c>
      <c r="AH173" s="81" t="e">
        <f t="shared" si="50"/>
        <v>#NAME?</v>
      </c>
      <c r="AI173" s="79" t="e">
        <f>VLOOKUP($E173,選手登録!$O$8:$AD$57,16,0)</f>
        <v>#N/A</v>
      </c>
      <c r="AJ173" s="80" t="e">
        <f t="shared" si="51"/>
        <v>#NAME?</v>
      </c>
      <c r="AK173" s="81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2">
      <c r="A174" s="75">
        <v>11</v>
      </c>
      <c r="B174" s="75" t="b">
        <f t="shared" si="54"/>
        <v>0</v>
      </c>
      <c r="C174" s="75" t="b">
        <f t="shared" si="54"/>
        <v>0</v>
      </c>
      <c r="D174" s="75" t="b">
        <f t="shared" si="54"/>
        <v>0</v>
      </c>
      <c r="E174" s="76"/>
      <c r="F174" s="77"/>
      <c r="G174" s="77"/>
      <c r="H174" s="77"/>
      <c r="I174" s="77"/>
      <c r="J174" s="77"/>
      <c r="K174" s="77"/>
      <c r="L174" s="78" t="e">
        <f>VLOOKUP($E174,選手登録!$O$8:$AD$57,2,0)</f>
        <v>#N/A</v>
      </c>
      <c r="M174" s="78"/>
      <c r="N174" s="78"/>
      <c r="O174" s="78"/>
      <c r="P174" s="78"/>
      <c r="Q174" s="78"/>
      <c r="R174" s="78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9" t="e">
        <f>VLOOKUP($E174,選手登録!$O$8:$AD$57,13,0)</f>
        <v>#N/A</v>
      </c>
      <c r="AA174" s="80" t="e">
        <f t="shared" si="48"/>
        <v>#NAME?</v>
      </c>
      <c r="AB174" s="81" t="e">
        <f t="shared" si="48"/>
        <v>#NAME?</v>
      </c>
      <c r="AC174" s="79" t="e">
        <f>VLOOKUP($E174,選手登録!$O$8:$AD$57,14,0)</f>
        <v>#N/A</v>
      </c>
      <c r="AD174" s="80" t="e">
        <f t="shared" si="49"/>
        <v>#NAME?</v>
      </c>
      <c r="AE174" s="81" t="e">
        <f t="shared" si="49"/>
        <v>#NAME?</v>
      </c>
      <c r="AF174" s="79" t="e">
        <f>VLOOKUP($E174,選手登録!$O$8:$AD$57,15,0)</f>
        <v>#N/A</v>
      </c>
      <c r="AG174" s="80" t="e">
        <f t="shared" si="50"/>
        <v>#NAME?</v>
      </c>
      <c r="AH174" s="81" t="e">
        <f t="shared" si="50"/>
        <v>#NAME?</v>
      </c>
      <c r="AI174" s="79" t="e">
        <f>VLOOKUP($E174,選手登録!$O$8:$AD$57,16,0)</f>
        <v>#N/A</v>
      </c>
      <c r="AJ174" s="80" t="e">
        <f t="shared" si="51"/>
        <v>#NAME?</v>
      </c>
      <c r="AK174" s="81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2">
      <c r="A175" s="75">
        <v>12</v>
      </c>
      <c r="B175" s="75" t="b">
        <f t="shared" si="54"/>
        <v>0</v>
      </c>
      <c r="C175" s="75" t="b">
        <f t="shared" si="54"/>
        <v>0</v>
      </c>
      <c r="D175" s="75" t="b">
        <f t="shared" si="54"/>
        <v>0</v>
      </c>
      <c r="E175" s="76"/>
      <c r="F175" s="77"/>
      <c r="G175" s="77"/>
      <c r="H175" s="77"/>
      <c r="I175" s="77"/>
      <c r="J175" s="77"/>
      <c r="K175" s="77"/>
      <c r="L175" s="78" t="e">
        <f>VLOOKUP($E175,選手登録!$O$8:$AD$57,2,0)</f>
        <v>#N/A</v>
      </c>
      <c r="M175" s="78"/>
      <c r="N175" s="78"/>
      <c r="O175" s="78"/>
      <c r="P175" s="78"/>
      <c r="Q175" s="78"/>
      <c r="R175" s="78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9" t="e">
        <f>VLOOKUP($E175,選手登録!$O$8:$AD$57,13,0)</f>
        <v>#N/A</v>
      </c>
      <c r="AA175" s="80" t="e">
        <f t="shared" si="48"/>
        <v>#NAME?</v>
      </c>
      <c r="AB175" s="81" t="e">
        <f t="shared" si="48"/>
        <v>#NAME?</v>
      </c>
      <c r="AC175" s="79" t="e">
        <f>VLOOKUP($E175,選手登録!$O$8:$AD$57,14,0)</f>
        <v>#N/A</v>
      </c>
      <c r="AD175" s="80" t="e">
        <f t="shared" si="49"/>
        <v>#NAME?</v>
      </c>
      <c r="AE175" s="81" t="e">
        <f t="shared" si="49"/>
        <v>#NAME?</v>
      </c>
      <c r="AF175" s="79" t="e">
        <f>VLOOKUP($E175,選手登録!$O$8:$AD$57,15,0)</f>
        <v>#N/A</v>
      </c>
      <c r="AG175" s="80" t="e">
        <f t="shared" si="50"/>
        <v>#NAME?</v>
      </c>
      <c r="AH175" s="81" t="e">
        <f t="shared" si="50"/>
        <v>#NAME?</v>
      </c>
      <c r="AI175" s="79" t="e">
        <f>VLOOKUP($E175,選手登録!$O$8:$AD$57,16,0)</f>
        <v>#N/A</v>
      </c>
      <c r="AJ175" s="80" t="e">
        <f t="shared" si="51"/>
        <v>#NAME?</v>
      </c>
      <c r="AK175" s="81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2">
      <c r="A176" s="67" t="s">
        <v>10</v>
      </c>
      <c r="B176" s="68"/>
      <c r="C176" s="68"/>
      <c r="D176" s="68"/>
      <c r="E176" s="69" t="s">
        <v>158</v>
      </c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1"/>
    </row>
    <row r="177" spans="1:45" ht="18" customHeight="1" x14ac:dyDescent="0.2">
      <c r="A177" s="62"/>
      <c r="B177" s="63"/>
      <c r="C177" s="63"/>
      <c r="D177" s="63"/>
      <c r="E177" s="72" t="s">
        <v>159</v>
      </c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4"/>
    </row>
    <row r="178" spans="1:45" ht="18" customHeight="1" x14ac:dyDescent="0.2">
      <c r="A178" s="62"/>
      <c r="B178" s="63"/>
      <c r="C178" s="63"/>
      <c r="D178" s="63"/>
      <c r="E178" s="72" t="s">
        <v>160</v>
      </c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4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68" t="s">
        <v>143</v>
      </c>
      <c r="V179" s="68"/>
      <c r="W179" s="68"/>
      <c r="X179" s="68"/>
      <c r="Y179" s="68"/>
      <c r="Z179" s="68" t="s">
        <v>144</v>
      </c>
      <c r="AA179" s="68"/>
      <c r="AB179" s="68"/>
      <c r="AC179" s="68"/>
      <c r="AD179" s="68" t="s">
        <v>142</v>
      </c>
      <c r="AE179" s="68"/>
      <c r="AF179" s="68"/>
      <c r="AG179" s="68"/>
      <c r="AH179" s="68" t="s">
        <v>141</v>
      </c>
      <c r="AI179" s="68"/>
      <c r="AJ179" s="39"/>
      <c r="AK179" s="41"/>
    </row>
    <row r="180" spans="1:45" ht="25.5" customHeight="1" x14ac:dyDescent="0.2">
      <c r="A180" s="59" t="s">
        <v>147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1"/>
    </row>
    <row r="181" spans="1:45" ht="25.5" customHeight="1" x14ac:dyDescent="0.2">
      <c r="A181" s="62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4"/>
    </row>
    <row r="182" spans="1:45" ht="25.5" customHeight="1" x14ac:dyDescent="0.2">
      <c r="A182" s="44"/>
      <c r="B182" s="65" t="str">
        <f>選手登録!$B$3</f>
        <v>花園高等学校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42"/>
      <c r="M182" s="42"/>
      <c r="N182" s="42"/>
      <c r="O182" s="42"/>
      <c r="P182" s="42"/>
      <c r="Q182" s="42"/>
      <c r="R182" s="42"/>
      <c r="S182" s="65" t="s">
        <v>146</v>
      </c>
      <c r="T182" s="65"/>
      <c r="U182" s="65"/>
      <c r="V182" s="65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5" t="s">
        <v>145</v>
      </c>
      <c r="AI182" s="65"/>
      <c r="AJ182" s="47"/>
      <c r="AK182" s="48"/>
    </row>
    <row r="183" spans="1:45" ht="25.05" customHeight="1" x14ac:dyDescent="0.2">
      <c r="A183" s="93" t="str">
        <f>$A$1</f>
        <v>令和６年度 京都府高等学校柔道選手権大会（個人試合）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5"/>
    </row>
    <row r="184" spans="1:45" ht="25.05" customHeight="1" x14ac:dyDescent="0.2">
      <c r="A184" s="96" t="str">
        <f>$A$2</f>
        <v>兼　第66回 近畿高等学校柔道新人大会（個人試合）京都府予選　申込書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97"/>
    </row>
    <row r="185" spans="1:45" ht="20.100000000000001" customHeight="1" x14ac:dyDescent="0.2">
      <c r="A185" s="85" t="s">
        <v>0</v>
      </c>
      <c r="B185" s="85"/>
      <c r="C185" s="85"/>
      <c r="D185" s="85" t="s">
        <v>1</v>
      </c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 t="s">
        <v>32</v>
      </c>
      <c r="P185" s="85"/>
      <c r="Q185" s="85"/>
      <c r="R185" s="85"/>
      <c r="S185" s="85" t="s">
        <v>138</v>
      </c>
      <c r="T185" s="85"/>
      <c r="U185" s="85"/>
      <c r="V185" s="85"/>
      <c r="W185" s="85"/>
      <c r="X185" s="85"/>
      <c r="Y185" s="85" t="s">
        <v>137</v>
      </c>
      <c r="Z185" s="85"/>
      <c r="AA185" s="85"/>
      <c r="AB185" s="85"/>
      <c r="AC185" s="85"/>
      <c r="AD185" s="85"/>
      <c r="AE185" s="85" t="s">
        <v>139</v>
      </c>
      <c r="AF185" s="85"/>
      <c r="AG185" s="85"/>
      <c r="AH185" s="85"/>
      <c r="AI185" s="85"/>
      <c r="AJ185" s="85"/>
      <c r="AK185" s="85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7</v>
      </c>
      <c r="C186" s="58" t="str">
        <f>MID(選手登録!$A$3,3,1)</f>
        <v>3</v>
      </c>
      <c r="D186" s="98" t="str">
        <f>選手登録!$B$3</f>
        <v>花園高等学校</v>
      </c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 t="str">
        <f>選手登録!$C$3</f>
        <v>（花園）</v>
      </c>
      <c r="P186" s="98"/>
      <c r="Q186" s="98"/>
      <c r="R186" s="98"/>
      <c r="S186" s="99" t="str">
        <f>選手登録!$O$3</f>
        <v xml:space="preserve"> </v>
      </c>
      <c r="T186" s="99"/>
      <c r="U186" s="99"/>
      <c r="V186" s="99"/>
      <c r="W186" s="99"/>
      <c r="X186" s="99"/>
      <c r="Y186" s="75" t="str">
        <f>選手登録!$P$3</f>
        <v xml:space="preserve"> </v>
      </c>
      <c r="Z186" s="75"/>
      <c r="AA186" s="75"/>
      <c r="AB186" s="75"/>
      <c r="AC186" s="75"/>
      <c r="AD186" s="75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82" t="s">
        <v>165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4" t="s">
        <v>166</v>
      </c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46"/>
      <c r="AF187" s="68" t="s">
        <v>140</v>
      </c>
      <c r="AG187" s="68"/>
      <c r="AH187" s="55" t="s">
        <v>2</v>
      </c>
      <c r="AI187" s="86"/>
      <c r="AJ187" s="86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66" t="s">
        <v>4</v>
      </c>
      <c r="I188" s="66"/>
      <c r="J188" s="66"/>
      <c r="K188" s="66"/>
      <c r="L188" s="66"/>
      <c r="M188" s="42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88" t="s">
        <v>5</v>
      </c>
      <c r="B189" s="89"/>
      <c r="C189" s="89"/>
      <c r="D189" s="90"/>
      <c r="E189" s="91" t="s">
        <v>136</v>
      </c>
      <c r="F189" s="92"/>
      <c r="G189" s="92"/>
      <c r="H189" s="92"/>
      <c r="I189" s="92"/>
      <c r="J189" s="92"/>
      <c r="K189" s="92"/>
      <c r="L189" s="85" t="s">
        <v>137</v>
      </c>
      <c r="M189" s="85"/>
      <c r="N189" s="85"/>
      <c r="O189" s="85"/>
      <c r="P189" s="85"/>
      <c r="Q189" s="85"/>
      <c r="R189" s="85"/>
      <c r="S189" s="85" t="s">
        <v>139</v>
      </c>
      <c r="T189" s="85"/>
      <c r="U189" s="85"/>
      <c r="V189" s="85"/>
      <c r="W189" s="85"/>
      <c r="X189" s="85"/>
      <c r="Y189" s="85"/>
      <c r="Z189" s="85" t="s">
        <v>6</v>
      </c>
      <c r="AA189" s="85"/>
      <c r="AB189" s="85"/>
      <c r="AC189" s="85" t="s">
        <v>7</v>
      </c>
      <c r="AD189" s="85"/>
      <c r="AE189" s="85"/>
      <c r="AF189" s="85" t="s">
        <v>8</v>
      </c>
      <c r="AG189" s="85"/>
      <c r="AH189" s="85"/>
      <c r="AI189" s="85" t="s">
        <v>9</v>
      </c>
      <c r="AJ189" s="85"/>
      <c r="AK189" s="85"/>
    </row>
    <row r="190" spans="1:45" ht="36" customHeight="1" x14ac:dyDescent="0.2">
      <c r="A190" s="75">
        <v>1</v>
      </c>
      <c r="B190" s="75" t="b">
        <f>IF($AI$5=1,1,IF($AI$5=2,11,IF($AI$5=3,21)))</f>
        <v>0</v>
      </c>
      <c r="C190" s="75" t="b">
        <f>IF($AI$5=1,1,IF($AI$5=2,11,IF($AI$5=3,21)))</f>
        <v>0</v>
      </c>
      <c r="D190" s="75" t="b">
        <f>IF($AI$5=1,1,IF($AI$5=2,11,IF($AI$5=3,21)))</f>
        <v>0</v>
      </c>
      <c r="E190" s="76"/>
      <c r="F190" s="77"/>
      <c r="G190" s="77"/>
      <c r="H190" s="77"/>
      <c r="I190" s="77"/>
      <c r="J190" s="77"/>
      <c r="K190" s="77"/>
      <c r="L190" s="78" t="e">
        <f>VLOOKUP($E190,選手登録!$O$8:$AD$57,2,0)</f>
        <v>#N/A</v>
      </c>
      <c r="M190" s="78"/>
      <c r="N190" s="78"/>
      <c r="O190" s="78"/>
      <c r="P190" s="78"/>
      <c r="Q190" s="78"/>
      <c r="R190" s="78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9" t="e">
        <f>VLOOKUP($E190,選手登録!$O$8:$AD$57,13,0)</f>
        <v>#N/A</v>
      </c>
      <c r="AA190" s="80" t="e">
        <f t="shared" ref="AA190:AB201" si="56">VLOOKUP($E190,データ,13,0)</f>
        <v>#NAME?</v>
      </c>
      <c r="AB190" s="81" t="e">
        <f t="shared" si="56"/>
        <v>#NAME?</v>
      </c>
      <c r="AC190" s="79" t="e">
        <f>VLOOKUP($E190,選手登録!$O$8:$AD$57,14,0)</f>
        <v>#N/A</v>
      </c>
      <c r="AD190" s="80" t="e">
        <f t="shared" ref="AD190:AE201" si="57">VLOOKUP($E190,データ,13,0)</f>
        <v>#NAME?</v>
      </c>
      <c r="AE190" s="81" t="e">
        <f t="shared" si="57"/>
        <v>#NAME?</v>
      </c>
      <c r="AF190" s="79" t="e">
        <f>VLOOKUP($E190,選手登録!$O$8:$AD$57,15,0)</f>
        <v>#N/A</v>
      </c>
      <c r="AG190" s="80" t="e">
        <f t="shared" ref="AG190:AH201" si="58">VLOOKUP($E190,データ,13,0)</f>
        <v>#NAME?</v>
      </c>
      <c r="AH190" s="81" t="e">
        <f t="shared" si="58"/>
        <v>#NAME?</v>
      </c>
      <c r="AI190" s="79" t="e">
        <f>VLOOKUP($E190,選手登録!$O$8:$AD$57,16,0)</f>
        <v>#N/A</v>
      </c>
      <c r="AJ190" s="80" t="e">
        <f t="shared" ref="AJ190:AK201" si="59">VLOOKUP($E190,データ,13,0)</f>
        <v>#NAME?</v>
      </c>
      <c r="AK190" s="81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2">
      <c r="A191" s="75">
        <v>2</v>
      </c>
      <c r="B191" s="75" t="b">
        <f t="shared" ref="B191:D201" si="62">IF($AI$5=1,1,IF($AI$5=2,11,IF($AI$5=3,21)))</f>
        <v>0</v>
      </c>
      <c r="C191" s="75" t="b">
        <f t="shared" si="62"/>
        <v>0</v>
      </c>
      <c r="D191" s="75" t="b">
        <f t="shared" si="62"/>
        <v>0</v>
      </c>
      <c r="E191" s="76"/>
      <c r="F191" s="77"/>
      <c r="G191" s="77"/>
      <c r="H191" s="77"/>
      <c r="I191" s="77"/>
      <c r="J191" s="77"/>
      <c r="K191" s="77"/>
      <c r="L191" s="78" t="e">
        <f>VLOOKUP($E191,選手登録!$O$8:$AD$57,2,0)</f>
        <v>#N/A</v>
      </c>
      <c r="M191" s="78"/>
      <c r="N191" s="78"/>
      <c r="O191" s="78"/>
      <c r="P191" s="78"/>
      <c r="Q191" s="78"/>
      <c r="R191" s="78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9" t="e">
        <f>VLOOKUP($E191,選手登録!$O$8:$AD$57,13,0)</f>
        <v>#N/A</v>
      </c>
      <c r="AA191" s="80" t="e">
        <f t="shared" si="56"/>
        <v>#NAME?</v>
      </c>
      <c r="AB191" s="81" t="e">
        <f t="shared" si="56"/>
        <v>#NAME?</v>
      </c>
      <c r="AC191" s="79" t="e">
        <f>VLOOKUP($E191,選手登録!$O$8:$AD$57,14,0)</f>
        <v>#N/A</v>
      </c>
      <c r="AD191" s="80" t="e">
        <f t="shared" si="57"/>
        <v>#NAME?</v>
      </c>
      <c r="AE191" s="81" t="e">
        <f t="shared" si="57"/>
        <v>#NAME?</v>
      </c>
      <c r="AF191" s="79" t="e">
        <f>VLOOKUP($E191,選手登録!$O$8:$AD$57,15,0)</f>
        <v>#N/A</v>
      </c>
      <c r="AG191" s="80" t="e">
        <f t="shared" si="58"/>
        <v>#NAME?</v>
      </c>
      <c r="AH191" s="81" t="e">
        <f t="shared" si="58"/>
        <v>#NAME?</v>
      </c>
      <c r="AI191" s="79" t="e">
        <f>VLOOKUP($E191,選手登録!$O$8:$AD$57,16,0)</f>
        <v>#N/A</v>
      </c>
      <c r="AJ191" s="80" t="e">
        <f t="shared" si="59"/>
        <v>#NAME?</v>
      </c>
      <c r="AK191" s="81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2">
      <c r="A192" s="75">
        <v>3</v>
      </c>
      <c r="B192" s="75" t="b">
        <f t="shared" si="62"/>
        <v>0</v>
      </c>
      <c r="C192" s="75" t="b">
        <f t="shared" si="62"/>
        <v>0</v>
      </c>
      <c r="D192" s="75" t="b">
        <f t="shared" si="62"/>
        <v>0</v>
      </c>
      <c r="E192" s="76"/>
      <c r="F192" s="77"/>
      <c r="G192" s="77"/>
      <c r="H192" s="77"/>
      <c r="I192" s="77"/>
      <c r="J192" s="77"/>
      <c r="K192" s="77"/>
      <c r="L192" s="78" t="e">
        <f>VLOOKUP($E192,選手登録!$O$8:$AD$57,2,0)</f>
        <v>#N/A</v>
      </c>
      <c r="M192" s="78"/>
      <c r="N192" s="78"/>
      <c r="O192" s="78"/>
      <c r="P192" s="78"/>
      <c r="Q192" s="78"/>
      <c r="R192" s="78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9" t="e">
        <f>VLOOKUP($E192,選手登録!$O$8:$AD$57,13,0)</f>
        <v>#N/A</v>
      </c>
      <c r="AA192" s="80" t="e">
        <f t="shared" si="56"/>
        <v>#NAME?</v>
      </c>
      <c r="AB192" s="81" t="e">
        <f t="shared" si="56"/>
        <v>#NAME?</v>
      </c>
      <c r="AC192" s="79" t="e">
        <f>VLOOKUP($E192,選手登録!$O$8:$AD$57,14,0)</f>
        <v>#N/A</v>
      </c>
      <c r="AD192" s="80" t="e">
        <f t="shared" si="57"/>
        <v>#NAME?</v>
      </c>
      <c r="AE192" s="81" t="e">
        <f t="shared" si="57"/>
        <v>#NAME?</v>
      </c>
      <c r="AF192" s="79" t="e">
        <f>VLOOKUP($E192,選手登録!$O$8:$AD$57,15,0)</f>
        <v>#N/A</v>
      </c>
      <c r="AG192" s="80" t="e">
        <f t="shared" si="58"/>
        <v>#NAME?</v>
      </c>
      <c r="AH192" s="81" t="e">
        <f t="shared" si="58"/>
        <v>#NAME?</v>
      </c>
      <c r="AI192" s="79" t="e">
        <f>VLOOKUP($E192,選手登録!$O$8:$AD$57,16,0)</f>
        <v>#N/A</v>
      </c>
      <c r="AJ192" s="80" t="e">
        <f t="shared" si="59"/>
        <v>#NAME?</v>
      </c>
      <c r="AK192" s="81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2">
      <c r="A193" s="75">
        <v>4</v>
      </c>
      <c r="B193" s="75" t="b">
        <f t="shared" si="62"/>
        <v>0</v>
      </c>
      <c r="C193" s="75" t="b">
        <f t="shared" si="62"/>
        <v>0</v>
      </c>
      <c r="D193" s="75" t="b">
        <f t="shared" si="62"/>
        <v>0</v>
      </c>
      <c r="E193" s="76"/>
      <c r="F193" s="77"/>
      <c r="G193" s="77"/>
      <c r="H193" s="77"/>
      <c r="I193" s="77"/>
      <c r="J193" s="77"/>
      <c r="K193" s="77"/>
      <c r="L193" s="78" t="e">
        <f>VLOOKUP($E193,選手登録!$O$8:$AD$57,2,0)</f>
        <v>#N/A</v>
      </c>
      <c r="M193" s="78"/>
      <c r="N193" s="78"/>
      <c r="O193" s="78"/>
      <c r="P193" s="78"/>
      <c r="Q193" s="78"/>
      <c r="R193" s="78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9" t="e">
        <f>VLOOKUP($E193,選手登録!$O$8:$AD$57,13,0)</f>
        <v>#N/A</v>
      </c>
      <c r="AA193" s="80" t="e">
        <f t="shared" si="56"/>
        <v>#NAME?</v>
      </c>
      <c r="AB193" s="81" t="e">
        <f t="shared" si="56"/>
        <v>#NAME?</v>
      </c>
      <c r="AC193" s="79" t="e">
        <f>VLOOKUP($E193,選手登録!$O$8:$AD$57,14,0)</f>
        <v>#N/A</v>
      </c>
      <c r="AD193" s="80" t="e">
        <f t="shared" si="57"/>
        <v>#NAME?</v>
      </c>
      <c r="AE193" s="81" t="e">
        <f t="shared" si="57"/>
        <v>#NAME?</v>
      </c>
      <c r="AF193" s="79" t="e">
        <f>VLOOKUP($E193,選手登録!$O$8:$AD$57,15,0)</f>
        <v>#N/A</v>
      </c>
      <c r="AG193" s="80" t="e">
        <f t="shared" si="58"/>
        <v>#NAME?</v>
      </c>
      <c r="AH193" s="81" t="e">
        <f t="shared" si="58"/>
        <v>#NAME?</v>
      </c>
      <c r="AI193" s="79" t="e">
        <f>VLOOKUP($E193,選手登録!$O$8:$AD$57,16,0)</f>
        <v>#N/A</v>
      </c>
      <c r="AJ193" s="80" t="e">
        <f t="shared" si="59"/>
        <v>#NAME?</v>
      </c>
      <c r="AK193" s="81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2">
      <c r="A194" s="75">
        <v>5</v>
      </c>
      <c r="B194" s="75" t="b">
        <f t="shared" si="62"/>
        <v>0</v>
      </c>
      <c r="C194" s="75" t="b">
        <f t="shared" si="62"/>
        <v>0</v>
      </c>
      <c r="D194" s="75" t="b">
        <f t="shared" si="62"/>
        <v>0</v>
      </c>
      <c r="E194" s="76"/>
      <c r="F194" s="77"/>
      <c r="G194" s="77"/>
      <c r="H194" s="77"/>
      <c r="I194" s="77"/>
      <c r="J194" s="77"/>
      <c r="K194" s="77"/>
      <c r="L194" s="78" t="e">
        <f>VLOOKUP($E194,選手登録!$O$8:$AD$57,2,0)</f>
        <v>#N/A</v>
      </c>
      <c r="M194" s="78"/>
      <c r="N194" s="78"/>
      <c r="O194" s="78"/>
      <c r="P194" s="78"/>
      <c r="Q194" s="78"/>
      <c r="R194" s="78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9" t="e">
        <f>VLOOKUP($E194,選手登録!$O$8:$AD$57,13,0)</f>
        <v>#N/A</v>
      </c>
      <c r="AA194" s="80" t="e">
        <f t="shared" si="56"/>
        <v>#NAME?</v>
      </c>
      <c r="AB194" s="81" t="e">
        <f t="shared" si="56"/>
        <v>#NAME?</v>
      </c>
      <c r="AC194" s="79" t="e">
        <f>VLOOKUP($E194,選手登録!$O$8:$AD$57,14,0)</f>
        <v>#N/A</v>
      </c>
      <c r="AD194" s="80" t="e">
        <f t="shared" si="57"/>
        <v>#NAME?</v>
      </c>
      <c r="AE194" s="81" t="e">
        <f t="shared" si="57"/>
        <v>#NAME?</v>
      </c>
      <c r="AF194" s="79" t="e">
        <f>VLOOKUP($E194,選手登録!$O$8:$AD$57,15,0)</f>
        <v>#N/A</v>
      </c>
      <c r="AG194" s="80" t="e">
        <f t="shared" si="58"/>
        <v>#NAME?</v>
      </c>
      <c r="AH194" s="81" t="e">
        <f t="shared" si="58"/>
        <v>#NAME?</v>
      </c>
      <c r="AI194" s="79" t="e">
        <f>VLOOKUP($E194,選手登録!$O$8:$AD$57,16,0)</f>
        <v>#N/A</v>
      </c>
      <c r="AJ194" s="80" t="e">
        <f t="shared" si="59"/>
        <v>#NAME?</v>
      </c>
      <c r="AK194" s="81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2">
      <c r="A195" s="75">
        <v>6</v>
      </c>
      <c r="B195" s="75" t="b">
        <f t="shared" si="62"/>
        <v>0</v>
      </c>
      <c r="C195" s="75" t="b">
        <f t="shared" si="62"/>
        <v>0</v>
      </c>
      <c r="D195" s="75" t="b">
        <f t="shared" si="62"/>
        <v>0</v>
      </c>
      <c r="E195" s="76"/>
      <c r="F195" s="77"/>
      <c r="G195" s="77"/>
      <c r="H195" s="77"/>
      <c r="I195" s="77"/>
      <c r="J195" s="77"/>
      <c r="K195" s="77"/>
      <c r="L195" s="78" t="e">
        <f>VLOOKUP($E195,選手登録!$O$8:$AD$57,2,0)</f>
        <v>#N/A</v>
      </c>
      <c r="M195" s="78"/>
      <c r="N195" s="78"/>
      <c r="O195" s="78"/>
      <c r="P195" s="78"/>
      <c r="Q195" s="78"/>
      <c r="R195" s="78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9" t="e">
        <f>VLOOKUP($E195,選手登録!$O$8:$AD$57,13,0)</f>
        <v>#N/A</v>
      </c>
      <c r="AA195" s="80" t="e">
        <f t="shared" si="56"/>
        <v>#NAME?</v>
      </c>
      <c r="AB195" s="81" t="e">
        <f t="shared" si="56"/>
        <v>#NAME?</v>
      </c>
      <c r="AC195" s="79" t="e">
        <f>VLOOKUP($E195,選手登録!$O$8:$AD$57,14,0)</f>
        <v>#N/A</v>
      </c>
      <c r="AD195" s="80" t="e">
        <f t="shared" si="57"/>
        <v>#NAME?</v>
      </c>
      <c r="AE195" s="81" t="e">
        <f t="shared" si="57"/>
        <v>#NAME?</v>
      </c>
      <c r="AF195" s="79" t="e">
        <f>VLOOKUP($E195,選手登録!$O$8:$AD$57,15,0)</f>
        <v>#N/A</v>
      </c>
      <c r="AG195" s="80" t="e">
        <f t="shared" si="58"/>
        <v>#NAME?</v>
      </c>
      <c r="AH195" s="81" t="e">
        <f t="shared" si="58"/>
        <v>#NAME?</v>
      </c>
      <c r="AI195" s="79" t="e">
        <f>VLOOKUP($E195,選手登録!$O$8:$AD$57,16,0)</f>
        <v>#N/A</v>
      </c>
      <c r="AJ195" s="80" t="e">
        <f t="shared" si="59"/>
        <v>#NAME?</v>
      </c>
      <c r="AK195" s="81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2">
      <c r="A196" s="75">
        <v>7</v>
      </c>
      <c r="B196" s="75" t="b">
        <f t="shared" si="62"/>
        <v>0</v>
      </c>
      <c r="C196" s="75" t="b">
        <f t="shared" si="62"/>
        <v>0</v>
      </c>
      <c r="D196" s="75" t="b">
        <f t="shared" si="62"/>
        <v>0</v>
      </c>
      <c r="E196" s="76"/>
      <c r="F196" s="77"/>
      <c r="G196" s="77"/>
      <c r="H196" s="77"/>
      <c r="I196" s="77"/>
      <c r="J196" s="77"/>
      <c r="K196" s="77"/>
      <c r="L196" s="78" t="e">
        <f>VLOOKUP($E196,選手登録!$O$8:$AD$57,2,0)</f>
        <v>#N/A</v>
      </c>
      <c r="M196" s="78"/>
      <c r="N196" s="78"/>
      <c r="O196" s="78"/>
      <c r="P196" s="78"/>
      <c r="Q196" s="78"/>
      <c r="R196" s="78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9" t="e">
        <f>VLOOKUP($E196,選手登録!$O$8:$AD$57,13,0)</f>
        <v>#N/A</v>
      </c>
      <c r="AA196" s="80" t="e">
        <f t="shared" si="56"/>
        <v>#NAME?</v>
      </c>
      <c r="AB196" s="81" t="e">
        <f t="shared" si="56"/>
        <v>#NAME?</v>
      </c>
      <c r="AC196" s="79" t="e">
        <f>VLOOKUP($E196,選手登録!$O$8:$AD$57,14,0)</f>
        <v>#N/A</v>
      </c>
      <c r="AD196" s="80" t="e">
        <f t="shared" si="57"/>
        <v>#NAME?</v>
      </c>
      <c r="AE196" s="81" t="e">
        <f t="shared" si="57"/>
        <v>#NAME?</v>
      </c>
      <c r="AF196" s="79" t="e">
        <f>VLOOKUP($E196,選手登録!$O$8:$AD$57,15,0)</f>
        <v>#N/A</v>
      </c>
      <c r="AG196" s="80" t="e">
        <f t="shared" si="58"/>
        <v>#NAME?</v>
      </c>
      <c r="AH196" s="81" t="e">
        <f t="shared" si="58"/>
        <v>#NAME?</v>
      </c>
      <c r="AI196" s="79" t="e">
        <f>VLOOKUP($E196,選手登録!$O$8:$AD$57,16,0)</f>
        <v>#N/A</v>
      </c>
      <c r="AJ196" s="80" t="e">
        <f t="shared" si="59"/>
        <v>#NAME?</v>
      </c>
      <c r="AK196" s="81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2">
      <c r="A197" s="75">
        <v>8</v>
      </c>
      <c r="B197" s="75" t="b">
        <f t="shared" si="62"/>
        <v>0</v>
      </c>
      <c r="C197" s="75" t="b">
        <f t="shared" si="62"/>
        <v>0</v>
      </c>
      <c r="D197" s="75" t="b">
        <f t="shared" si="62"/>
        <v>0</v>
      </c>
      <c r="E197" s="76"/>
      <c r="F197" s="77"/>
      <c r="G197" s="77"/>
      <c r="H197" s="77"/>
      <c r="I197" s="77"/>
      <c r="J197" s="77"/>
      <c r="K197" s="77"/>
      <c r="L197" s="78" t="e">
        <f>VLOOKUP($E197,選手登録!$O$8:$AD$57,2,0)</f>
        <v>#N/A</v>
      </c>
      <c r="M197" s="78"/>
      <c r="N197" s="78"/>
      <c r="O197" s="78"/>
      <c r="P197" s="78"/>
      <c r="Q197" s="78"/>
      <c r="R197" s="78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9" t="e">
        <f>VLOOKUP($E197,選手登録!$O$8:$AD$57,13,0)</f>
        <v>#N/A</v>
      </c>
      <c r="AA197" s="80" t="e">
        <f t="shared" si="56"/>
        <v>#NAME?</v>
      </c>
      <c r="AB197" s="81" t="e">
        <f t="shared" si="56"/>
        <v>#NAME?</v>
      </c>
      <c r="AC197" s="79" t="e">
        <f>VLOOKUP($E197,選手登録!$O$8:$AD$57,14,0)</f>
        <v>#N/A</v>
      </c>
      <c r="AD197" s="80" t="e">
        <f t="shared" si="57"/>
        <v>#NAME?</v>
      </c>
      <c r="AE197" s="81" t="e">
        <f t="shared" si="57"/>
        <v>#NAME?</v>
      </c>
      <c r="AF197" s="79" t="e">
        <f>VLOOKUP($E197,選手登録!$O$8:$AD$57,15,0)</f>
        <v>#N/A</v>
      </c>
      <c r="AG197" s="80" t="e">
        <f t="shared" si="58"/>
        <v>#NAME?</v>
      </c>
      <c r="AH197" s="81" t="e">
        <f t="shared" si="58"/>
        <v>#NAME?</v>
      </c>
      <c r="AI197" s="79" t="e">
        <f>VLOOKUP($E197,選手登録!$O$8:$AD$57,16,0)</f>
        <v>#N/A</v>
      </c>
      <c r="AJ197" s="80" t="e">
        <f t="shared" si="59"/>
        <v>#NAME?</v>
      </c>
      <c r="AK197" s="81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2">
      <c r="A198" s="75">
        <v>9</v>
      </c>
      <c r="B198" s="75" t="b">
        <f t="shared" si="62"/>
        <v>0</v>
      </c>
      <c r="C198" s="75" t="b">
        <f t="shared" si="62"/>
        <v>0</v>
      </c>
      <c r="D198" s="75" t="b">
        <f t="shared" si="62"/>
        <v>0</v>
      </c>
      <c r="E198" s="76"/>
      <c r="F198" s="77"/>
      <c r="G198" s="77"/>
      <c r="H198" s="77"/>
      <c r="I198" s="77"/>
      <c r="J198" s="77"/>
      <c r="K198" s="77"/>
      <c r="L198" s="78" t="e">
        <f>VLOOKUP($E198,選手登録!$O$8:$AD$57,2,0)</f>
        <v>#N/A</v>
      </c>
      <c r="M198" s="78"/>
      <c r="N198" s="78"/>
      <c r="O198" s="78"/>
      <c r="P198" s="78"/>
      <c r="Q198" s="78"/>
      <c r="R198" s="78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9" t="e">
        <f>VLOOKUP($E198,選手登録!$O$8:$AD$57,13,0)</f>
        <v>#N/A</v>
      </c>
      <c r="AA198" s="80" t="e">
        <f t="shared" si="56"/>
        <v>#NAME?</v>
      </c>
      <c r="AB198" s="81" t="e">
        <f t="shared" si="56"/>
        <v>#NAME?</v>
      </c>
      <c r="AC198" s="79" t="e">
        <f>VLOOKUP($E198,選手登録!$O$8:$AD$57,14,0)</f>
        <v>#N/A</v>
      </c>
      <c r="AD198" s="80" t="e">
        <f t="shared" si="57"/>
        <v>#NAME?</v>
      </c>
      <c r="AE198" s="81" t="e">
        <f t="shared" si="57"/>
        <v>#NAME?</v>
      </c>
      <c r="AF198" s="79" t="e">
        <f>VLOOKUP($E198,選手登録!$O$8:$AD$57,15,0)</f>
        <v>#N/A</v>
      </c>
      <c r="AG198" s="80" t="e">
        <f t="shared" si="58"/>
        <v>#NAME?</v>
      </c>
      <c r="AH198" s="81" t="e">
        <f t="shared" si="58"/>
        <v>#NAME?</v>
      </c>
      <c r="AI198" s="79" t="e">
        <f>VLOOKUP($E198,選手登録!$O$8:$AD$57,16,0)</f>
        <v>#N/A</v>
      </c>
      <c r="AJ198" s="80" t="e">
        <f t="shared" si="59"/>
        <v>#NAME?</v>
      </c>
      <c r="AK198" s="81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2">
      <c r="A199" s="75">
        <v>10</v>
      </c>
      <c r="B199" s="75" t="b">
        <f t="shared" si="62"/>
        <v>0</v>
      </c>
      <c r="C199" s="75" t="b">
        <f t="shared" si="62"/>
        <v>0</v>
      </c>
      <c r="D199" s="75" t="b">
        <f t="shared" si="62"/>
        <v>0</v>
      </c>
      <c r="E199" s="76"/>
      <c r="F199" s="77"/>
      <c r="G199" s="77"/>
      <c r="H199" s="77"/>
      <c r="I199" s="77"/>
      <c r="J199" s="77"/>
      <c r="K199" s="77"/>
      <c r="L199" s="78" t="e">
        <f>VLOOKUP($E199,選手登録!$O$8:$AD$57,2,0)</f>
        <v>#N/A</v>
      </c>
      <c r="M199" s="78"/>
      <c r="N199" s="78"/>
      <c r="O199" s="78"/>
      <c r="P199" s="78"/>
      <c r="Q199" s="78"/>
      <c r="R199" s="78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9" t="e">
        <f>VLOOKUP($E199,選手登録!$O$8:$AD$57,13,0)</f>
        <v>#N/A</v>
      </c>
      <c r="AA199" s="80" t="e">
        <f t="shared" si="56"/>
        <v>#NAME?</v>
      </c>
      <c r="AB199" s="81" t="e">
        <f t="shared" si="56"/>
        <v>#NAME?</v>
      </c>
      <c r="AC199" s="79" t="e">
        <f>VLOOKUP($E199,選手登録!$O$8:$AD$57,14,0)</f>
        <v>#N/A</v>
      </c>
      <c r="AD199" s="80" t="e">
        <f t="shared" si="57"/>
        <v>#NAME?</v>
      </c>
      <c r="AE199" s="81" t="e">
        <f t="shared" si="57"/>
        <v>#NAME?</v>
      </c>
      <c r="AF199" s="79" t="e">
        <f>VLOOKUP($E199,選手登録!$O$8:$AD$57,15,0)</f>
        <v>#N/A</v>
      </c>
      <c r="AG199" s="80" t="e">
        <f t="shared" si="58"/>
        <v>#NAME?</v>
      </c>
      <c r="AH199" s="81" t="e">
        <f t="shared" si="58"/>
        <v>#NAME?</v>
      </c>
      <c r="AI199" s="79" t="e">
        <f>VLOOKUP($E199,選手登録!$O$8:$AD$57,16,0)</f>
        <v>#N/A</v>
      </c>
      <c r="AJ199" s="80" t="e">
        <f t="shared" si="59"/>
        <v>#NAME?</v>
      </c>
      <c r="AK199" s="81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2">
      <c r="A200" s="75">
        <v>11</v>
      </c>
      <c r="B200" s="75" t="b">
        <f t="shared" si="62"/>
        <v>0</v>
      </c>
      <c r="C200" s="75" t="b">
        <f t="shared" si="62"/>
        <v>0</v>
      </c>
      <c r="D200" s="75" t="b">
        <f t="shared" si="62"/>
        <v>0</v>
      </c>
      <c r="E200" s="76"/>
      <c r="F200" s="77"/>
      <c r="G200" s="77"/>
      <c r="H200" s="77"/>
      <c r="I200" s="77"/>
      <c r="J200" s="77"/>
      <c r="K200" s="77"/>
      <c r="L200" s="78" t="e">
        <f>VLOOKUP($E200,選手登録!$O$8:$AD$57,2,0)</f>
        <v>#N/A</v>
      </c>
      <c r="M200" s="78"/>
      <c r="N200" s="78"/>
      <c r="O200" s="78"/>
      <c r="P200" s="78"/>
      <c r="Q200" s="78"/>
      <c r="R200" s="78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9" t="e">
        <f>VLOOKUP($E200,選手登録!$O$8:$AD$57,13,0)</f>
        <v>#N/A</v>
      </c>
      <c r="AA200" s="80" t="e">
        <f t="shared" si="56"/>
        <v>#NAME?</v>
      </c>
      <c r="AB200" s="81" t="e">
        <f t="shared" si="56"/>
        <v>#NAME?</v>
      </c>
      <c r="AC200" s="79" t="e">
        <f>VLOOKUP($E200,選手登録!$O$8:$AD$57,14,0)</f>
        <v>#N/A</v>
      </c>
      <c r="AD200" s="80" t="e">
        <f t="shared" si="57"/>
        <v>#NAME?</v>
      </c>
      <c r="AE200" s="81" t="e">
        <f t="shared" si="57"/>
        <v>#NAME?</v>
      </c>
      <c r="AF200" s="79" t="e">
        <f>VLOOKUP($E200,選手登録!$O$8:$AD$57,15,0)</f>
        <v>#N/A</v>
      </c>
      <c r="AG200" s="80" t="e">
        <f t="shared" si="58"/>
        <v>#NAME?</v>
      </c>
      <c r="AH200" s="81" t="e">
        <f t="shared" si="58"/>
        <v>#NAME?</v>
      </c>
      <c r="AI200" s="79" t="e">
        <f>VLOOKUP($E200,選手登録!$O$8:$AD$57,16,0)</f>
        <v>#N/A</v>
      </c>
      <c r="AJ200" s="80" t="e">
        <f t="shared" si="59"/>
        <v>#NAME?</v>
      </c>
      <c r="AK200" s="81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2">
      <c r="A201" s="75">
        <v>12</v>
      </c>
      <c r="B201" s="75" t="b">
        <f t="shared" si="62"/>
        <v>0</v>
      </c>
      <c r="C201" s="75" t="b">
        <f t="shared" si="62"/>
        <v>0</v>
      </c>
      <c r="D201" s="75" t="b">
        <f t="shared" si="62"/>
        <v>0</v>
      </c>
      <c r="E201" s="76"/>
      <c r="F201" s="77"/>
      <c r="G201" s="77"/>
      <c r="H201" s="77"/>
      <c r="I201" s="77"/>
      <c r="J201" s="77"/>
      <c r="K201" s="77"/>
      <c r="L201" s="78" t="e">
        <f>VLOOKUP($E201,選手登録!$O$8:$AD$57,2,0)</f>
        <v>#N/A</v>
      </c>
      <c r="M201" s="78"/>
      <c r="N201" s="78"/>
      <c r="O201" s="78"/>
      <c r="P201" s="78"/>
      <c r="Q201" s="78"/>
      <c r="R201" s="78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9" t="e">
        <f>VLOOKUP($E201,選手登録!$O$8:$AD$57,13,0)</f>
        <v>#N/A</v>
      </c>
      <c r="AA201" s="80" t="e">
        <f t="shared" si="56"/>
        <v>#NAME?</v>
      </c>
      <c r="AB201" s="81" t="e">
        <f t="shared" si="56"/>
        <v>#NAME?</v>
      </c>
      <c r="AC201" s="79" t="e">
        <f>VLOOKUP($E201,選手登録!$O$8:$AD$57,14,0)</f>
        <v>#N/A</v>
      </c>
      <c r="AD201" s="80" t="e">
        <f t="shared" si="57"/>
        <v>#NAME?</v>
      </c>
      <c r="AE201" s="81" t="e">
        <f t="shared" si="57"/>
        <v>#NAME?</v>
      </c>
      <c r="AF201" s="79" t="e">
        <f>VLOOKUP($E201,選手登録!$O$8:$AD$57,15,0)</f>
        <v>#N/A</v>
      </c>
      <c r="AG201" s="80" t="e">
        <f t="shared" si="58"/>
        <v>#NAME?</v>
      </c>
      <c r="AH201" s="81" t="e">
        <f t="shared" si="58"/>
        <v>#NAME?</v>
      </c>
      <c r="AI201" s="79" t="e">
        <f>VLOOKUP($E201,選手登録!$O$8:$AD$57,16,0)</f>
        <v>#N/A</v>
      </c>
      <c r="AJ201" s="80" t="e">
        <f t="shared" si="59"/>
        <v>#NAME?</v>
      </c>
      <c r="AK201" s="81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2">
      <c r="A202" s="67" t="s">
        <v>10</v>
      </c>
      <c r="B202" s="68"/>
      <c r="C202" s="68"/>
      <c r="D202" s="68"/>
      <c r="E202" s="69" t="s">
        <v>158</v>
      </c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1"/>
    </row>
    <row r="203" spans="1:45" ht="18" customHeight="1" x14ac:dyDescent="0.2">
      <c r="A203" s="62"/>
      <c r="B203" s="63"/>
      <c r="C203" s="63"/>
      <c r="D203" s="63"/>
      <c r="E203" s="72" t="s">
        <v>159</v>
      </c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4"/>
    </row>
    <row r="204" spans="1:45" ht="18" customHeight="1" x14ac:dyDescent="0.2">
      <c r="A204" s="62"/>
      <c r="B204" s="63"/>
      <c r="C204" s="63"/>
      <c r="D204" s="63"/>
      <c r="E204" s="72" t="s">
        <v>160</v>
      </c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4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68" t="s">
        <v>143</v>
      </c>
      <c r="V205" s="68"/>
      <c r="W205" s="68"/>
      <c r="X205" s="68"/>
      <c r="Y205" s="68"/>
      <c r="Z205" s="68" t="s">
        <v>144</v>
      </c>
      <c r="AA205" s="68"/>
      <c r="AB205" s="68"/>
      <c r="AC205" s="68"/>
      <c r="AD205" s="68" t="s">
        <v>142</v>
      </c>
      <c r="AE205" s="68"/>
      <c r="AF205" s="68"/>
      <c r="AG205" s="68"/>
      <c r="AH205" s="68" t="s">
        <v>141</v>
      </c>
      <c r="AI205" s="68"/>
      <c r="AJ205" s="39"/>
      <c r="AK205" s="41"/>
    </row>
    <row r="206" spans="1:45" ht="25.5" customHeight="1" x14ac:dyDescent="0.2">
      <c r="A206" s="59" t="s">
        <v>147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1"/>
    </row>
    <row r="207" spans="1:45" ht="25.5" customHeight="1" x14ac:dyDescent="0.2">
      <c r="A207" s="62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4"/>
    </row>
    <row r="208" spans="1:45" ht="25.5" customHeight="1" x14ac:dyDescent="0.2">
      <c r="A208" s="44"/>
      <c r="B208" s="65" t="str">
        <f>選手登録!$B$3</f>
        <v>花園高等学校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42"/>
      <c r="M208" s="42"/>
      <c r="N208" s="42"/>
      <c r="O208" s="42"/>
      <c r="P208" s="42"/>
      <c r="Q208" s="42"/>
      <c r="R208" s="42"/>
      <c r="S208" s="65" t="s">
        <v>146</v>
      </c>
      <c r="T208" s="65"/>
      <c r="U208" s="65"/>
      <c r="V208" s="65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5" t="s">
        <v>145</v>
      </c>
      <c r="AI208" s="65"/>
      <c r="AJ208" s="47"/>
      <c r="AK208" s="48"/>
    </row>
  </sheetData>
  <dataConsolidate/>
  <mergeCells count="1016"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</mergeCells>
  <phoneticPr fontId="3"/>
  <dataValidations count="1">
    <dataValidation type="list" allowBlank="1" showInputMessage="1" showErrorMessage="1" sqref="N6:W6 N32:W32 N58:W58 N84:W84 N110:W110 N136:W136 N162:W162 N188:W188" xr:uid="{AE390C83-96CF-435D-B09C-C270F2FB7BFF}">
      <formula1>"60kg級,66kg級,73kg級,81kg級,90kg級,100kg級,100kg超級,段外の部"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113B5B45-C9CE-4BD0-A70E-137410561A18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FCCC1-2242-40EE-A78E-9B59F9ABD875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2">
      <c r="A4" s="58" t="str">
        <f>MID(選手登録!$A$3,1,1)</f>
        <v>3</v>
      </c>
      <c r="B4" s="58" t="str">
        <f>MID(選手登録!$A$3,2,1)</f>
        <v>7</v>
      </c>
      <c r="C4" s="58" t="str">
        <f>MID(選手登録!$A$3,3,1)</f>
        <v>3</v>
      </c>
      <c r="D4" s="98" t="str">
        <f>選手登録!$B$3</f>
        <v>花園高等学校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（花園）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花園高等学校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令和６年度 京都府高等学校柔道選手権大会（個人試合）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兼　第66回 近畿高等学校柔道新人大会（個人試合）京都府予選　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7</v>
      </c>
      <c r="C30" s="58" t="str">
        <f>MID(選手登録!$A$3,3,1)</f>
        <v>3</v>
      </c>
      <c r="D30" s="98" t="str">
        <f>選手登録!$B$3</f>
        <v>花園高等学校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（花園）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167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花園高等学校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令和６年度 京都府高等学校柔道選手権大会（個人試合）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兼　第66回 近畿高等学校柔道新人大会（個人試合）京都府予選　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7</v>
      </c>
      <c r="C56" s="58" t="str">
        <f>MID(選手登録!$A$3,3,1)</f>
        <v>3</v>
      </c>
      <c r="D56" s="98" t="str">
        <f>選手登録!$B$3</f>
        <v>花園高等学校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（花園）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167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花園高等学校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令和６年度 京都府高等学校柔道選手権大会（個人試合）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兼　第66回 近畿高等学校柔道新人大会（個人試合）京都府予選　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7</v>
      </c>
      <c r="C82" s="58" t="str">
        <f>MID(選手登録!$A$3,3,1)</f>
        <v>3</v>
      </c>
      <c r="D82" s="98" t="str">
        <f>選手登録!$B$3</f>
        <v>花園高等学校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（花園）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167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花園高等学校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令和６年度 京都府高等学校柔道選手権大会（個人試合）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兼　第66回 近畿高等学校柔道新人大会（個人試合）京都府予選　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7</v>
      </c>
      <c r="C108" s="58" t="str">
        <f>MID(選手登録!$A$3,3,1)</f>
        <v>3</v>
      </c>
      <c r="D108" s="98" t="str">
        <f>選手登録!$B$3</f>
        <v>花園高等学校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（花園）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167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花園高等学校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令和６年度 京都府高等学校柔道選手権大会（個人試合）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兼　第66回 近畿高等学校柔道新人大会（個人試合）京都府予選　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7</v>
      </c>
      <c r="C134" s="58" t="str">
        <f>MID(選手登録!$A$3,3,1)</f>
        <v>3</v>
      </c>
      <c r="D134" s="98" t="str">
        <f>選手登録!$B$3</f>
        <v>花園高等学校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（花園）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167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花園高等学校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  <row r="157" spans="1:45" ht="25.05" customHeight="1" x14ac:dyDescent="0.2">
      <c r="A157" s="93" t="str">
        <f>$A$1</f>
        <v>令和６年度 京都府高等学校柔道選手権大会（個人試合）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5"/>
    </row>
    <row r="158" spans="1:45" ht="25.05" customHeight="1" x14ac:dyDescent="0.2">
      <c r="A158" s="96" t="str">
        <f>$A$2</f>
        <v>兼　第66回 近畿高等学校柔道新人大会（個人試合）京都府予選　申込書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97"/>
    </row>
    <row r="159" spans="1:45" ht="20.100000000000001" customHeight="1" x14ac:dyDescent="0.2">
      <c r="A159" s="85" t="s">
        <v>0</v>
      </c>
      <c r="B159" s="85"/>
      <c r="C159" s="85"/>
      <c r="D159" s="85" t="s">
        <v>1</v>
      </c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 t="s">
        <v>32</v>
      </c>
      <c r="P159" s="85"/>
      <c r="Q159" s="85"/>
      <c r="R159" s="85"/>
      <c r="S159" s="85" t="s">
        <v>138</v>
      </c>
      <c r="T159" s="85"/>
      <c r="U159" s="85"/>
      <c r="V159" s="85"/>
      <c r="W159" s="85"/>
      <c r="X159" s="85"/>
      <c r="Y159" s="85" t="s">
        <v>137</v>
      </c>
      <c r="Z159" s="85"/>
      <c r="AA159" s="85"/>
      <c r="AB159" s="85"/>
      <c r="AC159" s="85"/>
      <c r="AD159" s="85"/>
      <c r="AE159" s="85" t="s">
        <v>139</v>
      </c>
      <c r="AF159" s="85"/>
      <c r="AG159" s="85"/>
      <c r="AH159" s="85"/>
      <c r="AI159" s="85"/>
      <c r="AJ159" s="85"/>
      <c r="AK159" s="85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7</v>
      </c>
      <c r="C160" s="58" t="str">
        <f>MID(選手登録!$A$3,3,1)</f>
        <v>3</v>
      </c>
      <c r="D160" s="98" t="str">
        <f>選手登録!$B$3</f>
        <v>花園高等学校</v>
      </c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 t="str">
        <f>選手登録!$C$3</f>
        <v>（花園）</v>
      </c>
      <c r="P160" s="98"/>
      <c r="Q160" s="98"/>
      <c r="R160" s="98"/>
      <c r="S160" s="99" t="str">
        <f>選手登録!$O$3</f>
        <v xml:space="preserve"> </v>
      </c>
      <c r="T160" s="99"/>
      <c r="U160" s="99"/>
      <c r="V160" s="99"/>
      <c r="W160" s="99"/>
      <c r="X160" s="99"/>
      <c r="Y160" s="75" t="str">
        <f>選手登録!$P$3</f>
        <v xml:space="preserve"> </v>
      </c>
      <c r="Z160" s="75"/>
      <c r="AA160" s="75"/>
      <c r="AB160" s="75"/>
      <c r="AC160" s="75"/>
      <c r="AD160" s="75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82" t="s">
        <v>167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4" t="s">
        <v>166</v>
      </c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46"/>
      <c r="AF161" s="68" t="s">
        <v>140</v>
      </c>
      <c r="AG161" s="68"/>
      <c r="AH161" s="55" t="s">
        <v>2</v>
      </c>
      <c r="AI161" s="86"/>
      <c r="AJ161" s="86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66" t="s">
        <v>4</v>
      </c>
      <c r="I162" s="66"/>
      <c r="J162" s="66"/>
      <c r="K162" s="66"/>
      <c r="L162" s="66"/>
      <c r="M162" s="42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88" t="s">
        <v>5</v>
      </c>
      <c r="B163" s="89"/>
      <c r="C163" s="89"/>
      <c r="D163" s="90"/>
      <c r="E163" s="91" t="s">
        <v>136</v>
      </c>
      <c r="F163" s="92"/>
      <c r="G163" s="92"/>
      <c r="H163" s="92"/>
      <c r="I163" s="92"/>
      <c r="J163" s="92"/>
      <c r="K163" s="92"/>
      <c r="L163" s="85" t="s">
        <v>137</v>
      </c>
      <c r="M163" s="85"/>
      <c r="N163" s="85"/>
      <c r="O163" s="85"/>
      <c r="P163" s="85"/>
      <c r="Q163" s="85"/>
      <c r="R163" s="85"/>
      <c r="S163" s="85" t="s">
        <v>139</v>
      </c>
      <c r="T163" s="85"/>
      <c r="U163" s="85"/>
      <c r="V163" s="85"/>
      <c r="W163" s="85"/>
      <c r="X163" s="85"/>
      <c r="Y163" s="85"/>
      <c r="Z163" s="85" t="s">
        <v>6</v>
      </c>
      <c r="AA163" s="85"/>
      <c r="AB163" s="85"/>
      <c r="AC163" s="85" t="s">
        <v>7</v>
      </c>
      <c r="AD163" s="85"/>
      <c r="AE163" s="85"/>
      <c r="AF163" s="85" t="s">
        <v>8</v>
      </c>
      <c r="AG163" s="85"/>
      <c r="AH163" s="85"/>
      <c r="AI163" s="85" t="s">
        <v>9</v>
      </c>
      <c r="AJ163" s="85"/>
      <c r="AK163" s="85"/>
    </row>
    <row r="164" spans="1:45" ht="36" customHeight="1" x14ac:dyDescent="0.2">
      <c r="A164" s="75">
        <v>1</v>
      </c>
      <c r="B164" s="75" t="b">
        <f>IF($AI$5=1,1,IF($AI$5=2,11,IF($AI$5=3,21)))</f>
        <v>0</v>
      </c>
      <c r="C164" s="75" t="b">
        <f>IF($AI$5=1,1,IF($AI$5=2,11,IF($AI$5=3,21)))</f>
        <v>0</v>
      </c>
      <c r="D164" s="75" t="b">
        <f>IF($AI$5=1,1,IF($AI$5=2,11,IF($AI$5=3,21)))</f>
        <v>0</v>
      </c>
      <c r="E164" s="76"/>
      <c r="F164" s="77"/>
      <c r="G164" s="77"/>
      <c r="H164" s="77"/>
      <c r="I164" s="77"/>
      <c r="J164" s="77"/>
      <c r="K164" s="77"/>
      <c r="L164" s="78" t="e">
        <f>VLOOKUP($E164,選手登録!$O$8:$AD$57,2,0)</f>
        <v>#N/A</v>
      </c>
      <c r="M164" s="78"/>
      <c r="N164" s="78"/>
      <c r="O164" s="78"/>
      <c r="P164" s="78"/>
      <c r="Q164" s="78"/>
      <c r="R164" s="78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9" t="e">
        <f>VLOOKUP($E164,選手登録!$O$8:$AD$57,13,0)</f>
        <v>#N/A</v>
      </c>
      <c r="AA164" s="80" t="e">
        <f t="shared" ref="AA164:AB175" si="48">VLOOKUP($E164,データ,13,0)</f>
        <v>#NAME?</v>
      </c>
      <c r="AB164" s="81" t="e">
        <f t="shared" si="48"/>
        <v>#NAME?</v>
      </c>
      <c r="AC164" s="79" t="e">
        <f>VLOOKUP($E164,選手登録!$O$8:$AD$57,14,0)</f>
        <v>#N/A</v>
      </c>
      <c r="AD164" s="80" t="e">
        <f t="shared" ref="AD164:AE175" si="49">VLOOKUP($E164,データ,13,0)</f>
        <v>#NAME?</v>
      </c>
      <c r="AE164" s="81" t="e">
        <f t="shared" si="49"/>
        <v>#NAME?</v>
      </c>
      <c r="AF164" s="79" t="e">
        <f>VLOOKUP($E164,選手登録!$O$8:$AD$57,15,0)</f>
        <v>#N/A</v>
      </c>
      <c r="AG164" s="80" t="e">
        <f t="shared" ref="AG164:AH175" si="50">VLOOKUP($E164,データ,13,0)</f>
        <v>#NAME?</v>
      </c>
      <c r="AH164" s="81" t="e">
        <f t="shared" si="50"/>
        <v>#NAME?</v>
      </c>
      <c r="AI164" s="79" t="e">
        <f>VLOOKUP($E164,選手登録!$O$8:$AD$57,16,0)</f>
        <v>#N/A</v>
      </c>
      <c r="AJ164" s="80" t="e">
        <f t="shared" ref="AJ164:AK175" si="51">VLOOKUP($E164,データ,13,0)</f>
        <v>#NAME?</v>
      </c>
      <c r="AK164" s="81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2">
      <c r="A165" s="75">
        <v>2</v>
      </c>
      <c r="B165" s="75" t="b">
        <f t="shared" ref="B165:D175" si="54">IF($AI$5=1,1,IF($AI$5=2,11,IF($AI$5=3,21)))</f>
        <v>0</v>
      </c>
      <c r="C165" s="75" t="b">
        <f t="shared" si="54"/>
        <v>0</v>
      </c>
      <c r="D165" s="75" t="b">
        <f t="shared" si="54"/>
        <v>0</v>
      </c>
      <c r="E165" s="76"/>
      <c r="F165" s="77"/>
      <c r="G165" s="77"/>
      <c r="H165" s="77"/>
      <c r="I165" s="77"/>
      <c r="J165" s="77"/>
      <c r="K165" s="77"/>
      <c r="L165" s="78" t="e">
        <f>VLOOKUP($E165,選手登録!$O$8:$AD$57,2,0)</f>
        <v>#N/A</v>
      </c>
      <c r="M165" s="78"/>
      <c r="N165" s="78"/>
      <c r="O165" s="78"/>
      <c r="P165" s="78"/>
      <c r="Q165" s="78"/>
      <c r="R165" s="78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9" t="e">
        <f>VLOOKUP($E165,選手登録!$O$8:$AD$57,13,0)</f>
        <v>#N/A</v>
      </c>
      <c r="AA165" s="80" t="e">
        <f t="shared" si="48"/>
        <v>#NAME?</v>
      </c>
      <c r="AB165" s="81" t="e">
        <f t="shared" si="48"/>
        <v>#NAME?</v>
      </c>
      <c r="AC165" s="79" t="e">
        <f>VLOOKUP($E165,選手登録!$O$8:$AD$57,14,0)</f>
        <v>#N/A</v>
      </c>
      <c r="AD165" s="80" t="e">
        <f t="shared" si="49"/>
        <v>#NAME?</v>
      </c>
      <c r="AE165" s="81" t="e">
        <f t="shared" si="49"/>
        <v>#NAME?</v>
      </c>
      <c r="AF165" s="79" t="e">
        <f>VLOOKUP($E165,選手登録!$O$8:$AD$57,15,0)</f>
        <v>#N/A</v>
      </c>
      <c r="AG165" s="80" t="e">
        <f t="shared" si="50"/>
        <v>#NAME?</v>
      </c>
      <c r="AH165" s="81" t="e">
        <f t="shared" si="50"/>
        <v>#NAME?</v>
      </c>
      <c r="AI165" s="79" t="e">
        <f>VLOOKUP($E165,選手登録!$O$8:$AD$57,16,0)</f>
        <v>#N/A</v>
      </c>
      <c r="AJ165" s="80" t="e">
        <f t="shared" si="51"/>
        <v>#NAME?</v>
      </c>
      <c r="AK165" s="81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2">
      <c r="A166" s="75">
        <v>3</v>
      </c>
      <c r="B166" s="75" t="b">
        <f t="shared" si="54"/>
        <v>0</v>
      </c>
      <c r="C166" s="75" t="b">
        <f t="shared" si="54"/>
        <v>0</v>
      </c>
      <c r="D166" s="75" t="b">
        <f t="shared" si="54"/>
        <v>0</v>
      </c>
      <c r="E166" s="76"/>
      <c r="F166" s="77"/>
      <c r="G166" s="77"/>
      <c r="H166" s="77"/>
      <c r="I166" s="77"/>
      <c r="J166" s="77"/>
      <c r="K166" s="77"/>
      <c r="L166" s="78" t="e">
        <f>VLOOKUP($E166,選手登録!$O$8:$AD$57,2,0)</f>
        <v>#N/A</v>
      </c>
      <c r="M166" s="78"/>
      <c r="N166" s="78"/>
      <c r="O166" s="78"/>
      <c r="P166" s="78"/>
      <c r="Q166" s="78"/>
      <c r="R166" s="78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9" t="e">
        <f>VLOOKUP($E166,選手登録!$O$8:$AD$57,13,0)</f>
        <v>#N/A</v>
      </c>
      <c r="AA166" s="80" t="e">
        <f t="shared" si="48"/>
        <v>#NAME?</v>
      </c>
      <c r="AB166" s="81" t="e">
        <f t="shared" si="48"/>
        <v>#NAME?</v>
      </c>
      <c r="AC166" s="79" t="e">
        <f>VLOOKUP($E166,選手登録!$O$8:$AD$57,14,0)</f>
        <v>#N/A</v>
      </c>
      <c r="AD166" s="80" t="e">
        <f t="shared" si="49"/>
        <v>#NAME?</v>
      </c>
      <c r="AE166" s="81" t="e">
        <f t="shared" si="49"/>
        <v>#NAME?</v>
      </c>
      <c r="AF166" s="79" t="e">
        <f>VLOOKUP($E166,選手登録!$O$8:$AD$57,15,0)</f>
        <v>#N/A</v>
      </c>
      <c r="AG166" s="80" t="e">
        <f t="shared" si="50"/>
        <v>#NAME?</v>
      </c>
      <c r="AH166" s="81" t="e">
        <f t="shared" si="50"/>
        <v>#NAME?</v>
      </c>
      <c r="AI166" s="79" t="e">
        <f>VLOOKUP($E166,選手登録!$O$8:$AD$57,16,0)</f>
        <v>#N/A</v>
      </c>
      <c r="AJ166" s="80" t="e">
        <f t="shared" si="51"/>
        <v>#NAME?</v>
      </c>
      <c r="AK166" s="81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2">
      <c r="A167" s="75">
        <v>4</v>
      </c>
      <c r="B167" s="75" t="b">
        <f t="shared" si="54"/>
        <v>0</v>
      </c>
      <c r="C167" s="75" t="b">
        <f t="shared" si="54"/>
        <v>0</v>
      </c>
      <c r="D167" s="75" t="b">
        <f t="shared" si="54"/>
        <v>0</v>
      </c>
      <c r="E167" s="76"/>
      <c r="F167" s="77"/>
      <c r="G167" s="77"/>
      <c r="H167" s="77"/>
      <c r="I167" s="77"/>
      <c r="J167" s="77"/>
      <c r="K167" s="77"/>
      <c r="L167" s="78" t="e">
        <f>VLOOKUP($E167,選手登録!$O$8:$AD$57,2,0)</f>
        <v>#N/A</v>
      </c>
      <c r="M167" s="78"/>
      <c r="N167" s="78"/>
      <c r="O167" s="78"/>
      <c r="P167" s="78"/>
      <c r="Q167" s="78"/>
      <c r="R167" s="78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9" t="e">
        <f>VLOOKUP($E167,選手登録!$O$8:$AD$57,13,0)</f>
        <v>#N/A</v>
      </c>
      <c r="AA167" s="80" t="e">
        <f t="shared" si="48"/>
        <v>#NAME?</v>
      </c>
      <c r="AB167" s="81" t="e">
        <f t="shared" si="48"/>
        <v>#NAME?</v>
      </c>
      <c r="AC167" s="79" t="e">
        <f>VLOOKUP($E167,選手登録!$O$8:$AD$57,14,0)</f>
        <v>#N/A</v>
      </c>
      <c r="AD167" s="80" t="e">
        <f t="shared" si="49"/>
        <v>#NAME?</v>
      </c>
      <c r="AE167" s="81" t="e">
        <f t="shared" si="49"/>
        <v>#NAME?</v>
      </c>
      <c r="AF167" s="79" t="e">
        <f>VLOOKUP($E167,選手登録!$O$8:$AD$57,15,0)</f>
        <v>#N/A</v>
      </c>
      <c r="AG167" s="80" t="e">
        <f t="shared" si="50"/>
        <v>#NAME?</v>
      </c>
      <c r="AH167" s="81" t="e">
        <f t="shared" si="50"/>
        <v>#NAME?</v>
      </c>
      <c r="AI167" s="79" t="e">
        <f>VLOOKUP($E167,選手登録!$O$8:$AD$57,16,0)</f>
        <v>#N/A</v>
      </c>
      <c r="AJ167" s="80" t="e">
        <f t="shared" si="51"/>
        <v>#NAME?</v>
      </c>
      <c r="AK167" s="81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2">
      <c r="A168" s="75">
        <v>5</v>
      </c>
      <c r="B168" s="75" t="b">
        <f t="shared" si="54"/>
        <v>0</v>
      </c>
      <c r="C168" s="75" t="b">
        <f t="shared" si="54"/>
        <v>0</v>
      </c>
      <c r="D168" s="75" t="b">
        <f t="shared" si="54"/>
        <v>0</v>
      </c>
      <c r="E168" s="76"/>
      <c r="F168" s="77"/>
      <c r="G168" s="77"/>
      <c r="H168" s="77"/>
      <c r="I168" s="77"/>
      <c r="J168" s="77"/>
      <c r="K168" s="77"/>
      <c r="L168" s="78" t="e">
        <f>VLOOKUP($E168,選手登録!$O$8:$AD$57,2,0)</f>
        <v>#N/A</v>
      </c>
      <c r="M168" s="78"/>
      <c r="N168" s="78"/>
      <c r="O168" s="78"/>
      <c r="P168" s="78"/>
      <c r="Q168" s="78"/>
      <c r="R168" s="78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9" t="e">
        <f>VLOOKUP($E168,選手登録!$O$8:$AD$57,13,0)</f>
        <v>#N/A</v>
      </c>
      <c r="AA168" s="80" t="e">
        <f t="shared" si="48"/>
        <v>#NAME?</v>
      </c>
      <c r="AB168" s="81" t="e">
        <f t="shared" si="48"/>
        <v>#NAME?</v>
      </c>
      <c r="AC168" s="79" t="e">
        <f>VLOOKUP($E168,選手登録!$O$8:$AD$57,14,0)</f>
        <v>#N/A</v>
      </c>
      <c r="AD168" s="80" t="e">
        <f t="shared" si="49"/>
        <v>#NAME?</v>
      </c>
      <c r="AE168" s="81" t="e">
        <f t="shared" si="49"/>
        <v>#NAME?</v>
      </c>
      <c r="AF168" s="79" t="e">
        <f>VLOOKUP($E168,選手登録!$O$8:$AD$57,15,0)</f>
        <v>#N/A</v>
      </c>
      <c r="AG168" s="80" t="e">
        <f t="shared" si="50"/>
        <v>#NAME?</v>
      </c>
      <c r="AH168" s="81" t="e">
        <f t="shared" si="50"/>
        <v>#NAME?</v>
      </c>
      <c r="AI168" s="79" t="e">
        <f>VLOOKUP($E168,選手登録!$O$8:$AD$57,16,0)</f>
        <v>#N/A</v>
      </c>
      <c r="AJ168" s="80" t="e">
        <f t="shared" si="51"/>
        <v>#NAME?</v>
      </c>
      <c r="AK168" s="81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2">
      <c r="A169" s="75">
        <v>6</v>
      </c>
      <c r="B169" s="75" t="b">
        <f t="shared" si="54"/>
        <v>0</v>
      </c>
      <c r="C169" s="75" t="b">
        <f t="shared" si="54"/>
        <v>0</v>
      </c>
      <c r="D169" s="75" t="b">
        <f t="shared" si="54"/>
        <v>0</v>
      </c>
      <c r="E169" s="76"/>
      <c r="F169" s="77"/>
      <c r="G169" s="77"/>
      <c r="H169" s="77"/>
      <c r="I169" s="77"/>
      <c r="J169" s="77"/>
      <c r="K169" s="77"/>
      <c r="L169" s="78" t="e">
        <f>VLOOKUP($E169,選手登録!$O$8:$AD$57,2,0)</f>
        <v>#N/A</v>
      </c>
      <c r="M169" s="78"/>
      <c r="N169" s="78"/>
      <c r="O169" s="78"/>
      <c r="P169" s="78"/>
      <c r="Q169" s="78"/>
      <c r="R169" s="78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9" t="e">
        <f>VLOOKUP($E169,選手登録!$O$8:$AD$57,13,0)</f>
        <v>#N/A</v>
      </c>
      <c r="AA169" s="80" t="e">
        <f t="shared" si="48"/>
        <v>#NAME?</v>
      </c>
      <c r="AB169" s="81" t="e">
        <f t="shared" si="48"/>
        <v>#NAME?</v>
      </c>
      <c r="AC169" s="79" t="e">
        <f>VLOOKUP($E169,選手登録!$O$8:$AD$57,14,0)</f>
        <v>#N/A</v>
      </c>
      <c r="AD169" s="80" t="e">
        <f t="shared" si="49"/>
        <v>#NAME?</v>
      </c>
      <c r="AE169" s="81" t="e">
        <f t="shared" si="49"/>
        <v>#NAME?</v>
      </c>
      <c r="AF169" s="79" t="e">
        <f>VLOOKUP($E169,選手登録!$O$8:$AD$57,15,0)</f>
        <v>#N/A</v>
      </c>
      <c r="AG169" s="80" t="e">
        <f t="shared" si="50"/>
        <v>#NAME?</v>
      </c>
      <c r="AH169" s="81" t="e">
        <f t="shared" si="50"/>
        <v>#NAME?</v>
      </c>
      <c r="AI169" s="79" t="e">
        <f>VLOOKUP($E169,選手登録!$O$8:$AD$57,16,0)</f>
        <v>#N/A</v>
      </c>
      <c r="AJ169" s="80" t="e">
        <f t="shared" si="51"/>
        <v>#NAME?</v>
      </c>
      <c r="AK169" s="81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2">
      <c r="A170" s="75">
        <v>7</v>
      </c>
      <c r="B170" s="75" t="b">
        <f t="shared" si="54"/>
        <v>0</v>
      </c>
      <c r="C170" s="75" t="b">
        <f t="shared" si="54"/>
        <v>0</v>
      </c>
      <c r="D170" s="75" t="b">
        <f t="shared" si="54"/>
        <v>0</v>
      </c>
      <c r="E170" s="76"/>
      <c r="F170" s="77"/>
      <c r="G170" s="77"/>
      <c r="H170" s="77"/>
      <c r="I170" s="77"/>
      <c r="J170" s="77"/>
      <c r="K170" s="77"/>
      <c r="L170" s="78" t="e">
        <f>VLOOKUP($E170,選手登録!$O$8:$AD$57,2,0)</f>
        <v>#N/A</v>
      </c>
      <c r="M170" s="78"/>
      <c r="N170" s="78"/>
      <c r="O170" s="78"/>
      <c r="P170" s="78"/>
      <c r="Q170" s="78"/>
      <c r="R170" s="78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9" t="e">
        <f>VLOOKUP($E170,選手登録!$O$8:$AD$57,13,0)</f>
        <v>#N/A</v>
      </c>
      <c r="AA170" s="80" t="e">
        <f t="shared" si="48"/>
        <v>#NAME?</v>
      </c>
      <c r="AB170" s="81" t="e">
        <f t="shared" si="48"/>
        <v>#NAME?</v>
      </c>
      <c r="AC170" s="79" t="e">
        <f>VLOOKUP($E170,選手登録!$O$8:$AD$57,14,0)</f>
        <v>#N/A</v>
      </c>
      <c r="AD170" s="80" t="e">
        <f t="shared" si="49"/>
        <v>#NAME?</v>
      </c>
      <c r="AE170" s="81" t="e">
        <f t="shared" si="49"/>
        <v>#NAME?</v>
      </c>
      <c r="AF170" s="79" t="e">
        <f>VLOOKUP($E170,選手登録!$O$8:$AD$57,15,0)</f>
        <v>#N/A</v>
      </c>
      <c r="AG170" s="80" t="e">
        <f t="shared" si="50"/>
        <v>#NAME?</v>
      </c>
      <c r="AH170" s="81" t="e">
        <f t="shared" si="50"/>
        <v>#NAME?</v>
      </c>
      <c r="AI170" s="79" t="e">
        <f>VLOOKUP($E170,選手登録!$O$8:$AD$57,16,0)</f>
        <v>#N/A</v>
      </c>
      <c r="AJ170" s="80" t="e">
        <f t="shared" si="51"/>
        <v>#NAME?</v>
      </c>
      <c r="AK170" s="81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2">
      <c r="A171" s="75">
        <v>8</v>
      </c>
      <c r="B171" s="75" t="b">
        <f t="shared" si="54"/>
        <v>0</v>
      </c>
      <c r="C171" s="75" t="b">
        <f t="shared" si="54"/>
        <v>0</v>
      </c>
      <c r="D171" s="75" t="b">
        <f t="shared" si="54"/>
        <v>0</v>
      </c>
      <c r="E171" s="76"/>
      <c r="F171" s="77"/>
      <c r="G171" s="77"/>
      <c r="H171" s="77"/>
      <c r="I171" s="77"/>
      <c r="J171" s="77"/>
      <c r="K171" s="77"/>
      <c r="L171" s="78" t="e">
        <f>VLOOKUP($E171,選手登録!$O$8:$AD$57,2,0)</f>
        <v>#N/A</v>
      </c>
      <c r="M171" s="78"/>
      <c r="N171" s="78"/>
      <c r="O171" s="78"/>
      <c r="P171" s="78"/>
      <c r="Q171" s="78"/>
      <c r="R171" s="78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9" t="e">
        <f>VLOOKUP($E171,選手登録!$O$8:$AD$57,13,0)</f>
        <v>#N/A</v>
      </c>
      <c r="AA171" s="80" t="e">
        <f t="shared" si="48"/>
        <v>#NAME?</v>
      </c>
      <c r="AB171" s="81" t="e">
        <f t="shared" si="48"/>
        <v>#NAME?</v>
      </c>
      <c r="AC171" s="79" t="e">
        <f>VLOOKUP($E171,選手登録!$O$8:$AD$57,14,0)</f>
        <v>#N/A</v>
      </c>
      <c r="AD171" s="80" t="e">
        <f t="shared" si="49"/>
        <v>#NAME?</v>
      </c>
      <c r="AE171" s="81" t="e">
        <f t="shared" si="49"/>
        <v>#NAME?</v>
      </c>
      <c r="AF171" s="79" t="e">
        <f>VLOOKUP($E171,選手登録!$O$8:$AD$57,15,0)</f>
        <v>#N/A</v>
      </c>
      <c r="AG171" s="80" t="e">
        <f t="shared" si="50"/>
        <v>#NAME?</v>
      </c>
      <c r="AH171" s="81" t="e">
        <f t="shared" si="50"/>
        <v>#NAME?</v>
      </c>
      <c r="AI171" s="79" t="e">
        <f>VLOOKUP($E171,選手登録!$O$8:$AD$57,16,0)</f>
        <v>#N/A</v>
      </c>
      <c r="AJ171" s="80" t="e">
        <f t="shared" si="51"/>
        <v>#NAME?</v>
      </c>
      <c r="AK171" s="81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2">
      <c r="A172" s="75">
        <v>9</v>
      </c>
      <c r="B172" s="75" t="b">
        <f t="shared" si="54"/>
        <v>0</v>
      </c>
      <c r="C172" s="75" t="b">
        <f t="shared" si="54"/>
        <v>0</v>
      </c>
      <c r="D172" s="75" t="b">
        <f t="shared" si="54"/>
        <v>0</v>
      </c>
      <c r="E172" s="76"/>
      <c r="F172" s="77"/>
      <c r="G172" s="77"/>
      <c r="H172" s="77"/>
      <c r="I172" s="77"/>
      <c r="J172" s="77"/>
      <c r="K172" s="77"/>
      <c r="L172" s="78" t="e">
        <f>VLOOKUP($E172,選手登録!$O$8:$AD$57,2,0)</f>
        <v>#N/A</v>
      </c>
      <c r="M172" s="78"/>
      <c r="N172" s="78"/>
      <c r="O172" s="78"/>
      <c r="P172" s="78"/>
      <c r="Q172" s="78"/>
      <c r="R172" s="78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9" t="e">
        <f>VLOOKUP($E172,選手登録!$O$8:$AD$57,13,0)</f>
        <v>#N/A</v>
      </c>
      <c r="AA172" s="80" t="e">
        <f t="shared" si="48"/>
        <v>#NAME?</v>
      </c>
      <c r="AB172" s="81" t="e">
        <f t="shared" si="48"/>
        <v>#NAME?</v>
      </c>
      <c r="AC172" s="79" t="e">
        <f>VLOOKUP($E172,選手登録!$O$8:$AD$57,14,0)</f>
        <v>#N/A</v>
      </c>
      <c r="AD172" s="80" t="e">
        <f t="shared" si="49"/>
        <v>#NAME?</v>
      </c>
      <c r="AE172" s="81" t="e">
        <f t="shared" si="49"/>
        <v>#NAME?</v>
      </c>
      <c r="AF172" s="79" t="e">
        <f>VLOOKUP($E172,選手登録!$O$8:$AD$57,15,0)</f>
        <v>#N/A</v>
      </c>
      <c r="AG172" s="80" t="e">
        <f t="shared" si="50"/>
        <v>#NAME?</v>
      </c>
      <c r="AH172" s="81" t="e">
        <f t="shared" si="50"/>
        <v>#NAME?</v>
      </c>
      <c r="AI172" s="79" t="e">
        <f>VLOOKUP($E172,選手登録!$O$8:$AD$57,16,0)</f>
        <v>#N/A</v>
      </c>
      <c r="AJ172" s="80" t="e">
        <f t="shared" si="51"/>
        <v>#NAME?</v>
      </c>
      <c r="AK172" s="81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2">
      <c r="A173" s="75">
        <v>10</v>
      </c>
      <c r="B173" s="75" t="b">
        <f t="shared" si="54"/>
        <v>0</v>
      </c>
      <c r="C173" s="75" t="b">
        <f t="shared" si="54"/>
        <v>0</v>
      </c>
      <c r="D173" s="75" t="b">
        <f t="shared" si="54"/>
        <v>0</v>
      </c>
      <c r="E173" s="76"/>
      <c r="F173" s="77"/>
      <c r="G173" s="77"/>
      <c r="H173" s="77"/>
      <c r="I173" s="77"/>
      <c r="J173" s="77"/>
      <c r="K173" s="77"/>
      <c r="L173" s="78" t="e">
        <f>VLOOKUP($E173,選手登録!$O$8:$AD$57,2,0)</f>
        <v>#N/A</v>
      </c>
      <c r="M173" s="78"/>
      <c r="N173" s="78"/>
      <c r="O173" s="78"/>
      <c r="P173" s="78"/>
      <c r="Q173" s="78"/>
      <c r="R173" s="78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9" t="e">
        <f>VLOOKUP($E173,選手登録!$O$8:$AD$57,13,0)</f>
        <v>#N/A</v>
      </c>
      <c r="AA173" s="80" t="e">
        <f t="shared" si="48"/>
        <v>#NAME?</v>
      </c>
      <c r="AB173" s="81" t="e">
        <f t="shared" si="48"/>
        <v>#NAME?</v>
      </c>
      <c r="AC173" s="79" t="e">
        <f>VLOOKUP($E173,選手登録!$O$8:$AD$57,14,0)</f>
        <v>#N/A</v>
      </c>
      <c r="AD173" s="80" t="e">
        <f t="shared" si="49"/>
        <v>#NAME?</v>
      </c>
      <c r="AE173" s="81" t="e">
        <f t="shared" si="49"/>
        <v>#NAME?</v>
      </c>
      <c r="AF173" s="79" t="e">
        <f>VLOOKUP($E173,選手登録!$O$8:$AD$57,15,0)</f>
        <v>#N/A</v>
      </c>
      <c r="AG173" s="80" t="e">
        <f t="shared" si="50"/>
        <v>#NAME?</v>
      </c>
      <c r="AH173" s="81" t="e">
        <f t="shared" si="50"/>
        <v>#NAME?</v>
      </c>
      <c r="AI173" s="79" t="e">
        <f>VLOOKUP($E173,選手登録!$O$8:$AD$57,16,0)</f>
        <v>#N/A</v>
      </c>
      <c r="AJ173" s="80" t="e">
        <f t="shared" si="51"/>
        <v>#NAME?</v>
      </c>
      <c r="AK173" s="81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2">
      <c r="A174" s="75">
        <v>11</v>
      </c>
      <c r="B174" s="75" t="b">
        <f t="shared" si="54"/>
        <v>0</v>
      </c>
      <c r="C174" s="75" t="b">
        <f t="shared" si="54"/>
        <v>0</v>
      </c>
      <c r="D174" s="75" t="b">
        <f t="shared" si="54"/>
        <v>0</v>
      </c>
      <c r="E174" s="76"/>
      <c r="F174" s="77"/>
      <c r="G174" s="77"/>
      <c r="H174" s="77"/>
      <c r="I174" s="77"/>
      <c r="J174" s="77"/>
      <c r="K174" s="77"/>
      <c r="L174" s="78" t="e">
        <f>VLOOKUP($E174,選手登録!$O$8:$AD$57,2,0)</f>
        <v>#N/A</v>
      </c>
      <c r="M174" s="78"/>
      <c r="N174" s="78"/>
      <c r="O174" s="78"/>
      <c r="P174" s="78"/>
      <c r="Q174" s="78"/>
      <c r="R174" s="78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9" t="e">
        <f>VLOOKUP($E174,選手登録!$O$8:$AD$57,13,0)</f>
        <v>#N/A</v>
      </c>
      <c r="AA174" s="80" t="e">
        <f t="shared" si="48"/>
        <v>#NAME?</v>
      </c>
      <c r="AB174" s="81" t="e">
        <f t="shared" si="48"/>
        <v>#NAME?</v>
      </c>
      <c r="AC174" s="79" t="e">
        <f>VLOOKUP($E174,選手登録!$O$8:$AD$57,14,0)</f>
        <v>#N/A</v>
      </c>
      <c r="AD174" s="80" t="e">
        <f t="shared" si="49"/>
        <v>#NAME?</v>
      </c>
      <c r="AE174" s="81" t="e">
        <f t="shared" si="49"/>
        <v>#NAME?</v>
      </c>
      <c r="AF174" s="79" t="e">
        <f>VLOOKUP($E174,選手登録!$O$8:$AD$57,15,0)</f>
        <v>#N/A</v>
      </c>
      <c r="AG174" s="80" t="e">
        <f t="shared" si="50"/>
        <v>#NAME?</v>
      </c>
      <c r="AH174" s="81" t="e">
        <f t="shared" si="50"/>
        <v>#NAME?</v>
      </c>
      <c r="AI174" s="79" t="e">
        <f>VLOOKUP($E174,選手登録!$O$8:$AD$57,16,0)</f>
        <v>#N/A</v>
      </c>
      <c r="AJ174" s="80" t="e">
        <f t="shared" si="51"/>
        <v>#NAME?</v>
      </c>
      <c r="AK174" s="81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2">
      <c r="A175" s="75">
        <v>12</v>
      </c>
      <c r="B175" s="75" t="b">
        <f t="shared" si="54"/>
        <v>0</v>
      </c>
      <c r="C175" s="75" t="b">
        <f t="shared" si="54"/>
        <v>0</v>
      </c>
      <c r="D175" s="75" t="b">
        <f t="shared" si="54"/>
        <v>0</v>
      </c>
      <c r="E175" s="76"/>
      <c r="F175" s="77"/>
      <c r="G175" s="77"/>
      <c r="H175" s="77"/>
      <c r="I175" s="77"/>
      <c r="J175" s="77"/>
      <c r="K175" s="77"/>
      <c r="L175" s="78" t="e">
        <f>VLOOKUP($E175,選手登録!$O$8:$AD$57,2,0)</f>
        <v>#N/A</v>
      </c>
      <c r="M175" s="78"/>
      <c r="N175" s="78"/>
      <c r="O175" s="78"/>
      <c r="P175" s="78"/>
      <c r="Q175" s="78"/>
      <c r="R175" s="78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9" t="e">
        <f>VLOOKUP($E175,選手登録!$O$8:$AD$57,13,0)</f>
        <v>#N/A</v>
      </c>
      <c r="AA175" s="80" t="e">
        <f t="shared" si="48"/>
        <v>#NAME?</v>
      </c>
      <c r="AB175" s="81" t="e">
        <f t="shared" si="48"/>
        <v>#NAME?</v>
      </c>
      <c r="AC175" s="79" t="e">
        <f>VLOOKUP($E175,選手登録!$O$8:$AD$57,14,0)</f>
        <v>#N/A</v>
      </c>
      <c r="AD175" s="80" t="e">
        <f t="shared" si="49"/>
        <v>#NAME?</v>
      </c>
      <c r="AE175" s="81" t="e">
        <f t="shared" si="49"/>
        <v>#NAME?</v>
      </c>
      <c r="AF175" s="79" t="e">
        <f>VLOOKUP($E175,選手登録!$O$8:$AD$57,15,0)</f>
        <v>#N/A</v>
      </c>
      <c r="AG175" s="80" t="e">
        <f t="shared" si="50"/>
        <v>#NAME?</v>
      </c>
      <c r="AH175" s="81" t="e">
        <f t="shared" si="50"/>
        <v>#NAME?</v>
      </c>
      <c r="AI175" s="79" t="e">
        <f>VLOOKUP($E175,選手登録!$O$8:$AD$57,16,0)</f>
        <v>#N/A</v>
      </c>
      <c r="AJ175" s="80" t="e">
        <f t="shared" si="51"/>
        <v>#NAME?</v>
      </c>
      <c r="AK175" s="81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2">
      <c r="A176" s="67" t="s">
        <v>10</v>
      </c>
      <c r="B176" s="68"/>
      <c r="C176" s="68"/>
      <c r="D176" s="68"/>
      <c r="E176" s="69" t="s">
        <v>158</v>
      </c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1"/>
    </row>
    <row r="177" spans="1:45" ht="18" customHeight="1" x14ac:dyDescent="0.2">
      <c r="A177" s="62"/>
      <c r="B177" s="63"/>
      <c r="C177" s="63"/>
      <c r="D177" s="63"/>
      <c r="E177" s="72" t="s">
        <v>159</v>
      </c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4"/>
    </row>
    <row r="178" spans="1:45" ht="18" customHeight="1" x14ac:dyDescent="0.2">
      <c r="A178" s="62"/>
      <c r="B178" s="63"/>
      <c r="C178" s="63"/>
      <c r="D178" s="63"/>
      <c r="E178" s="72" t="s">
        <v>160</v>
      </c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4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68" t="s">
        <v>143</v>
      </c>
      <c r="V179" s="68"/>
      <c r="W179" s="68"/>
      <c r="X179" s="68"/>
      <c r="Y179" s="68"/>
      <c r="Z179" s="68" t="s">
        <v>144</v>
      </c>
      <c r="AA179" s="68"/>
      <c r="AB179" s="68"/>
      <c r="AC179" s="68"/>
      <c r="AD179" s="68" t="s">
        <v>142</v>
      </c>
      <c r="AE179" s="68"/>
      <c r="AF179" s="68"/>
      <c r="AG179" s="68"/>
      <c r="AH179" s="68" t="s">
        <v>141</v>
      </c>
      <c r="AI179" s="68"/>
      <c r="AJ179" s="39"/>
      <c r="AK179" s="41"/>
    </row>
    <row r="180" spans="1:45" ht="25.5" customHeight="1" x14ac:dyDescent="0.2">
      <c r="A180" s="59" t="s">
        <v>147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1"/>
    </row>
    <row r="181" spans="1:45" ht="25.5" customHeight="1" x14ac:dyDescent="0.2">
      <c r="A181" s="62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4"/>
    </row>
    <row r="182" spans="1:45" ht="25.5" customHeight="1" x14ac:dyDescent="0.2">
      <c r="A182" s="44"/>
      <c r="B182" s="65" t="str">
        <f>選手登録!$B$3</f>
        <v>花園高等学校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42"/>
      <c r="M182" s="42"/>
      <c r="N182" s="42"/>
      <c r="O182" s="42"/>
      <c r="P182" s="42"/>
      <c r="Q182" s="42"/>
      <c r="R182" s="42"/>
      <c r="S182" s="65" t="s">
        <v>146</v>
      </c>
      <c r="T182" s="65"/>
      <c r="U182" s="65"/>
      <c r="V182" s="65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5" t="s">
        <v>145</v>
      </c>
      <c r="AI182" s="65"/>
      <c r="AJ182" s="47"/>
      <c r="AK182" s="48"/>
    </row>
    <row r="183" spans="1:45" ht="25.05" customHeight="1" x14ac:dyDescent="0.2">
      <c r="A183" s="93" t="str">
        <f>$A$1</f>
        <v>令和６年度 京都府高等学校柔道選手権大会（個人試合）</v>
      </c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5"/>
    </row>
    <row r="184" spans="1:45" ht="25.05" customHeight="1" x14ac:dyDescent="0.2">
      <c r="A184" s="96" t="str">
        <f>$A$2</f>
        <v>兼　第66回 近畿高等学校柔道新人大会（個人試合）京都府予選　申込書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97"/>
    </row>
    <row r="185" spans="1:45" ht="20.100000000000001" customHeight="1" x14ac:dyDescent="0.2">
      <c r="A185" s="85" t="s">
        <v>0</v>
      </c>
      <c r="B185" s="85"/>
      <c r="C185" s="85"/>
      <c r="D185" s="85" t="s">
        <v>1</v>
      </c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 t="s">
        <v>32</v>
      </c>
      <c r="P185" s="85"/>
      <c r="Q185" s="85"/>
      <c r="R185" s="85"/>
      <c r="S185" s="85" t="s">
        <v>138</v>
      </c>
      <c r="T185" s="85"/>
      <c r="U185" s="85"/>
      <c r="V185" s="85"/>
      <c r="W185" s="85"/>
      <c r="X185" s="85"/>
      <c r="Y185" s="85" t="s">
        <v>137</v>
      </c>
      <c r="Z185" s="85"/>
      <c r="AA185" s="85"/>
      <c r="AB185" s="85"/>
      <c r="AC185" s="85"/>
      <c r="AD185" s="85"/>
      <c r="AE185" s="85" t="s">
        <v>139</v>
      </c>
      <c r="AF185" s="85"/>
      <c r="AG185" s="85"/>
      <c r="AH185" s="85"/>
      <c r="AI185" s="85"/>
      <c r="AJ185" s="85"/>
      <c r="AK185" s="85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7</v>
      </c>
      <c r="C186" s="58" t="str">
        <f>MID(選手登録!$A$3,3,1)</f>
        <v>3</v>
      </c>
      <c r="D186" s="98" t="str">
        <f>選手登録!$B$3</f>
        <v>花園高等学校</v>
      </c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 t="str">
        <f>選手登録!$C$3</f>
        <v>（花園）</v>
      </c>
      <c r="P186" s="98"/>
      <c r="Q186" s="98"/>
      <c r="R186" s="98"/>
      <c r="S186" s="99" t="str">
        <f>選手登録!$O$3</f>
        <v xml:space="preserve"> </v>
      </c>
      <c r="T186" s="99"/>
      <c r="U186" s="99"/>
      <c r="V186" s="99"/>
      <c r="W186" s="99"/>
      <c r="X186" s="99"/>
      <c r="Y186" s="75" t="str">
        <f>選手登録!$P$3</f>
        <v xml:space="preserve"> </v>
      </c>
      <c r="Z186" s="75"/>
      <c r="AA186" s="75"/>
      <c r="AB186" s="75"/>
      <c r="AC186" s="75"/>
      <c r="AD186" s="75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82" t="s">
        <v>167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4" t="s">
        <v>166</v>
      </c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46"/>
      <c r="AF187" s="68" t="s">
        <v>140</v>
      </c>
      <c r="AG187" s="68"/>
      <c r="AH187" s="55" t="s">
        <v>2</v>
      </c>
      <c r="AI187" s="86"/>
      <c r="AJ187" s="86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66" t="s">
        <v>4</v>
      </c>
      <c r="I188" s="66"/>
      <c r="J188" s="66"/>
      <c r="K188" s="66"/>
      <c r="L188" s="66"/>
      <c r="M188" s="42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88" t="s">
        <v>5</v>
      </c>
      <c r="B189" s="89"/>
      <c r="C189" s="89"/>
      <c r="D189" s="90"/>
      <c r="E189" s="91" t="s">
        <v>136</v>
      </c>
      <c r="F189" s="92"/>
      <c r="G189" s="92"/>
      <c r="H189" s="92"/>
      <c r="I189" s="92"/>
      <c r="J189" s="92"/>
      <c r="K189" s="92"/>
      <c r="L189" s="85" t="s">
        <v>137</v>
      </c>
      <c r="M189" s="85"/>
      <c r="N189" s="85"/>
      <c r="O189" s="85"/>
      <c r="P189" s="85"/>
      <c r="Q189" s="85"/>
      <c r="R189" s="85"/>
      <c r="S189" s="85" t="s">
        <v>139</v>
      </c>
      <c r="T189" s="85"/>
      <c r="U189" s="85"/>
      <c r="V189" s="85"/>
      <c r="W189" s="85"/>
      <c r="X189" s="85"/>
      <c r="Y189" s="85"/>
      <c r="Z189" s="85" t="s">
        <v>6</v>
      </c>
      <c r="AA189" s="85"/>
      <c r="AB189" s="85"/>
      <c r="AC189" s="85" t="s">
        <v>7</v>
      </c>
      <c r="AD189" s="85"/>
      <c r="AE189" s="85"/>
      <c r="AF189" s="85" t="s">
        <v>8</v>
      </c>
      <c r="AG189" s="85"/>
      <c r="AH189" s="85"/>
      <c r="AI189" s="85" t="s">
        <v>9</v>
      </c>
      <c r="AJ189" s="85"/>
      <c r="AK189" s="85"/>
    </row>
    <row r="190" spans="1:45" ht="36" customHeight="1" x14ac:dyDescent="0.2">
      <c r="A190" s="75">
        <v>1</v>
      </c>
      <c r="B190" s="75" t="b">
        <f>IF($AI$5=1,1,IF($AI$5=2,11,IF($AI$5=3,21)))</f>
        <v>0</v>
      </c>
      <c r="C190" s="75" t="b">
        <f>IF($AI$5=1,1,IF($AI$5=2,11,IF($AI$5=3,21)))</f>
        <v>0</v>
      </c>
      <c r="D190" s="75" t="b">
        <f>IF($AI$5=1,1,IF($AI$5=2,11,IF($AI$5=3,21)))</f>
        <v>0</v>
      </c>
      <c r="E190" s="76"/>
      <c r="F190" s="77"/>
      <c r="G190" s="77"/>
      <c r="H190" s="77"/>
      <c r="I190" s="77"/>
      <c r="J190" s="77"/>
      <c r="K190" s="77"/>
      <c r="L190" s="78" t="e">
        <f>VLOOKUP($E190,選手登録!$O$8:$AD$57,2,0)</f>
        <v>#N/A</v>
      </c>
      <c r="M190" s="78"/>
      <c r="N190" s="78"/>
      <c r="O190" s="78"/>
      <c r="P190" s="78"/>
      <c r="Q190" s="78"/>
      <c r="R190" s="78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9" t="e">
        <f>VLOOKUP($E190,選手登録!$O$8:$AD$57,13,0)</f>
        <v>#N/A</v>
      </c>
      <c r="AA190" s="80" t="e">
        <f t="shared" ref="AA190:AB201" si="56">VLOOKUP($E190,データ,13,0)</f>
        <v>#NAME?</v>
      </c>
      <c r="AB190" s="81" t="e">
        <f t="shared" si="56"/>
        <v>#NAME?</v>
      </c>
      <c r="AC190" s="79" t="e">
        <f>VLOOKUP($E190,選手登録!$O$8:$AD$57,14,0)</f>
        <v>#N/A</v>
      </c>
      <c r="AD190" s="80" t="e">
        <f t="shared" ref="AD190:AE201" si="57">VLOOKUP($E190,データ,13,0)</f>
        <v>#NAME?</v>
      </c>
      <c r="AE190" s="81" t="e">
        <f t="shared" si="57"/>
        <v>#NAME?</v>
      </c>
      <c r="AF190" s="79" t="e">
        <f>VLOOKUP($E190,選手登録!$O$8:$AD$57,15,0)</f>
        <v>#N/A</v>
      </c>
      <c r="AG190" s="80" t="e">
        <f t="shared" ref="AG190:AH201" si="58">VLOOKUP($E190,データ,13,0)</f>
        <v>#NAME?</v>
      </c>
      <c r="AH190" s="81" t="e">
        <f t="shared" si="58"/>
        <v>#NAME?</v>
      </c>
      <c r="AI190" s="79" t="e">
        <f>VLOOKUP($E190,選手登録!$O$8:$AD$57,16,0)</f>
        <v>#N/A</v>
      </c>
      <c r="AJ190" s="80" t="e">
        <f t="shared" ref="AJ190:AK201" si="59">VLOOKUP($E190,データ,13,0)</f>
        <v>#NAME?</v>
      </c>
      <c r="AK190" s="81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2">
      <c r="A191" s="75">
        <v>2</v>
      </c>
      <c r="B191" s="75" t="b">
        <f t="shared" ref="B191:D201" si="62">IF($AI$5=1,1,IF($AI$5=2,11,IF($AI$5=3,21)))</f>
        <v>0</v>
      </c>
      <c r="C191" s="75" t="b">
        <f t="shared" si="62"/>
        <v>0</v>
      </c>
      <c r="D191" s="75" t="b">
        <f t="shared" si="62"/>
        <v>0</v>
      </c>
      <c r="E191" s="76"/>
      <c r="F191" s="77"/>
      <c r="G191" s="77"/>
      <c r="H191" s="77"/>
      <c r="I191" s="77"/>
      <c r="J191" s="77"/>
      <c r="K191" s="77"/>
      <c r="L191" s="78" t="e">
        <f>VLOOKUP($E191,選手登録!$O$8:$AD$57,2,0)</f>
        <v>#N/A</v>
      </c>
      <c r="M191" s="78"/>
      <c r="N191" s="78"/>
      <c r="O191" s="78"/>
      <c r="P191" s="78"/>
      <c r="Q191" s="78"/>
      <c r="R191" s="78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9" t="e">
        <f>VLOOKUP($E191,選手登録!$O$8:$AD$57,13,0)</f>
        <v>#N/A</v>
      </c>
      <c r="AA191" s="80" t="e">
        <f t="shared" si="56"/>
        <v>#NAME?</v>
      </c>
      <c r="AB191" s="81" t="e">
        <f t="shared" si="56"/>
        <v>#NAME?</v>
      </c>
      <c r="AC191" s="79" t="e">
        <f>VLOOKUP($E191,選手登録!$O$8:$AD$57,14,0)</f>
        <v>#N/A</v>
      </c>
      <c r="AD191" s="80" t="e">
        <f t="shared" si="57"/>
        <v>#NAME?</v>
      </c>
      <c r="AE191" s="81" t="e">
        <f t="shared" si="57"/>
        <v>#NAME?</v>
      </c>
      <c r="AF191" s="79" t="e">
        <f>VLOOKUP($E191,選手登録!$O$8:$AD$57,15,0)</f>
        <v>#N/A</v>
      </c>
      <c r="AG191" s="80" t="e">
        <f t="shared" si="58"/>
        <v>#NAME?</v>
      </c>
      <c r="AH191" s="81" t="e">
        <f t="shared" si="58"/>
        <v>#NAME?</v>
      </c>
      <c r="AI191" s="79" t="e">
        <f>VLOOKUP($E191,選手登録!$O$8:$AD$57,16,0)</f>
        <v>#N/A</v>
      </c>
      <c r="AJ191" s="80" t="e">
        <f t="shared" si="59"/>
        <v>#NAME?</v>
      </c>
      <c r="AK191" s="81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2">
      <c r="A192" s="75">
        <v>3</v>
      </c>
      <c r="B192" s="75" t="b">
        <f t="shared" si="62"/>
        <v>0</v>
      </c>
      <c r="C192" s="75" t="b">
        <f t="shared" si="62"/>
        <v>0</v>
      </c>
      <c r="D192" s="75" t="b">
        <f t="shared" si="62"/>
        <v>0</v>
      </c>
      <c r="E192" s="76"/>
      <c r="F192" s="77"/>
      <c r="G192" s="77"/>
      <c r="H192" s="77"/>
      <c r="I192" s="77"/>
      <c r="J192" s="77"/>
      <c r="K192" s="77"/>
      <c r="L192" s="78" t="e">
        <f>VLOOKUP($E192,選手登録!$O$8:$AD$57,2,0)</f>
        <v>#N/A</v>
      </c>
      <c r="M192" s="78"/>
      <c r="N192" s="78"/>
      <c r="O192" s="78"/>
      <c r="P192" s="78"/>
      <c r="Q192" s="78"/>
      <c r="R192" s="78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9" t="e">
        <f>VLOOKUP($E192,選手登録!$O$8:$AD$57,13,0)</f>
        <v>#N/A</v>
      </c>
      <c r="AA192" s="80" t="e">
        <f t="shared" si="56"/>
        <v>#NAME?</v>
      </c>
      <c r="AB192" s="81" t="e">
        <f t="shared" si="56"/>
        <v>#NAME?</v>
      </c>
      <c r="AC192" s="79" t="e">
        <f>VLOOKUP($E192,選手登録!$O$8:$AD$57,14,0)</f>
        <v>#N/A</v>
      </c>
      <c r="AD192" s="80" t="e">
        <f t="shared" si="57"/>
        <v>#NAME?</v>
      </c>
      <c r="AE192" s="81" t="e">
        <f t="shared" si="57"/>
        <v>#NAME?</v>
      </c>
      <c r="AF192" s="79" t="e">
        <f>VLOOKUP($E192,選手登録!$O$8:$AD$57,15,0)</f>
        <v>#N/A</v>
      </c>
      <c r="AG192" s="80" t="e">
        <f t="shared" si="58"/>
        <v>#NAME?</v>
      </c>
      <c r="AH192" s="81" t="e">
        <f t="shared" si="58"/>
        <v>#NAME?</v>
      </c>
      <c r="AI192" s="79" t="e">
        <f>VLOOKUP($E192,選手登録!$O$8:$AD$57,16,0)</f>
        <v>#N/A</v>
      </c>
      <c r="AJ192" s="80" t="e">
        <f t="shared" si="59"/>
        <v>#NAME?</v>
      </c>
      <c r="AK192" s="81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2">
      <c r="A193" s="75">
        <v>4</v>
      </c>
      <c r="B193" s="75" t="b">
        <f t="shared" si="62"/>
        <v>0</v>
      </c>
      <c r="C193" s="75" t="b">
        <f t="shared" si="62"/>
        <v>0</v>
      </c>
      <c r="D193" s="75" t="b">
        <f t="shared" si="62"/>
        <v>0</v>
      </c>
      <c r="E193" s="76"/>
      <c r="F193" s="77"/>
      <c r="G193" s="77"/>
      <c r="H193" s="77"/>
      <c r="I193" s="77"/>
      <c r="J193" s="77"/>
      <c r="K193" s="77"/>
      <c r="L193" s="78" t="e">
        <f>VLOOKUP($E193,選手登録!$O$8:$AD$57,2,0)</f>
        <v>#N/A</v>
      </c>
      <c r="M193" s="78"/>
      <c r="N193" s="78"/>
      <c r="O193" s="78"/>
      <c r="P193" s="78"/>
      <c r="Q193" s="78"/>
      <c r="R193" s="78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9" t="e">
        <f>VLOOKUP($E193,選手登録!$O$8:$AD$57,13,0)</f>
        <v>#N/A</v>
      </c>
      <c r="AA193" s="80" t="e">
        <f t="shared" si="56"/>
        <v>#NAME?</v>
      </c>
      <c r="AB193" s="81" t="e">
        <f t="shared" si="56"/>
        <v>#NAME?</v>
      </c>
      <c r="AC193" s="79" t="e">
        <f>VLOOKUP($E193,選手登録!$O$8:$AD$57,14,0)</f>
        <v>#N/A</v>
      </c>
      <c r="AD193" s="80" t="e">
        <f t="shared" si="57"/>
        <v>#NAME?</v>
      </c>
      <c r="AE193" s="81" t="e">
        <f t="shared" si="57"/>
        <v>#NAME?</v>
      </c>
      <c r="AF193" s="79" t="e">
        <f>VLOOKUP($E193,選手登録!$O$8:$AD$57,15,0)</f>
        <v>#N/A</v>
      </c>
      <c r="AG193" s="80" t="e">
        <f t="shared" si="58"/>
        <v>#NAME?</v>
      </c>
      <c r="AH193" s="81" t="e">
        <f t="shared" si="58"/>
        <v>#NAME?</v>
      </c>
      <c r="AI193" s="79" t="e">
        <f>VLOOKUP($E193,選手登録!$O$8:$AD$57,16,0)</f>
        <v>#N/A</v>
      </c>
      <c r="AJ193" s="80" t="e">
        <f t="shared" si="59"/>
        <v>#NAME?</v>
      </c>
      <c r="AK193" s="81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2">
      <c r="A194" s="75">
        <v>5</v>
      </c>
      <c r="B194" s="75" t="b">
        <f t="shared" si="62"/>
        <v>0</v>
      </c>
      <c r="C194" s="75" t="b">
        <f t="shared" si="62"/>
        <v>0</v>
      </c>
      <c r="D194" s="75" t="b">
        <f t="shared" si="62"/>
        <v>0</v>
      </c>
      <c r="E194" s="76"/>
      <c r="F194" s="77"/>
      <c r="G194" s="77"/>
      <c r="H194" s="77"/>
      <c r="I194" s="77"/>
      <c r="J194" s="77"/>
      <c r="K194" s="77"/>
      <c r="L194" s="78" t="e">
        <f>VLOOKUP($E194,選手登録!$O$8:$AD$57,2,0)</f>
        <v>#N/A</v>
      </c>
      <c r="M194" s="78"/>
      <c r="N194" s="78"/>
      <c r="O194" s="78"/>
      <c r="P194" s="78"/>
      <c r="Q194" s="78"/>
      <c r="R194" s="78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9" t="e">
        <f>VLOOKUP($E194,選手登録!$O$8:$AD$57,13,0)</f>
        <v>#N/A</v>
      </c>
      <c r="AA194" s="80" t="e">
        <f t="shared" si="56"/>
        <v>#NAME?</v>
      </c>
      <c r="AB194" s="81" t="e">
        <f t="shared" si="56"/>
        <v>#NAME?</v>
      </c>
      <c r="AC194" s="79" t="e">
        <f>VLOOKUP($E194,選手登録!$O$8:$AD$57,14,0)</f>
        <v>#N/A</v>
      </c>
      <c r="AD194" s="80" t="e">
        <f t="shared" si="57"/>
        <v>#NAME?</v>
      </c>
      <c r="AE194" s="81" t="e">
        <f t="shared" si="57"/>
        <v>#NAME?</v>
      </c>
      <c r="AF194" s="79" t="e">
        <f>VLOOKUP($E194,選手登録!$O$8:$AD$57,15,0)</f>
        <v>#N/A</v>
      </c>
      <c r="AG194" s="80" t="e">
        <f t="shared" si="58"/>
        <v>#NAME?</v>
      </c>
      <c r="AH194" s="81" t="e">
        <f t="shared" si="58"/>
        <v>#NAME?</v>
      </c>
      <c r="AI194" s="79" t="e">
        <f>VLOOKUP($E194,選手登録!$O$8:$AD$57,16,0)</f>
        <v>#N/A</v>
      </c>
      <c r="AJ194" s="80" t="e">
        <f t="shared" si="59"/>
        <v>#NAME?</v>
      </c>
      <c r="AK194" s="81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2">
      <c r="A195" s="75">
        <v>6</v>
      </c>
      <c r="B195" s="75" t="b">
        <f t="shared" si="62"/>
        <v>0</v>
      </c>
      <c r="C195" s="75" t="b">
        <f t="shared" si="62"/>
        <v>0</v>
      </c>
      <c r="D195" s="75" t="b">
        <f t="shared" si="62"/>
        <v>0</v>
      </c>
      <c r="E195" s="76"/>
      <c r="F195" s="77"/>
      <c r="G195" s="77"/>
      <c r="H195" s="77"/>
      <c r="I195" s="77"/>
      <c r="J195" s="77"/>
      <c r="K195" s="77"/>
      <c r="L195" s="78" t="e">
        <f>VLOOKUP($E195,選手登録!$O$8:$AD$57,2,0)</f>
        <v>#N/A</v>
      </c>
      <c r="M195" s="78"/>
      <c r="N195" s="78"/>
      <c r="O195" s="78"/>
      <c r="P195" s="78"/>
      <c r="Q195" s="78"/>
      <c r="R195" s="78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9" t="e">
        <f>VLOOKUP($E195,選手登録!$O$8:$AD$57,13,0)</f>
        <v>#N/A</v>
      </c>
      <c r="AA195" s="80" t="e">
        <f t="shared" si="56"/>
        <v>#NAME?</v>
      </c>
      <c r="AB195" s="81" t="e">
        <f t="shared" si="56"/>
        <v>#NAME?</v>
      </c>
      <c r="AC195" s="79" t="e">
        <f>VLOOKUP($E195,選手登録!$O$8:$AD$57,14,0)</f>
        <v>#N/A</v>
      </c>
      <c r="AD195" s="80" t="e">
        <f t="shared" si="57"/>
        <v>#NAME?</v>
      </c>
      <c r="AE195" s="81" t="e">
        <f t="shared" si="57"/>
        <v>#NAME?</v>
      </c>
      <c r="AF195" s="79" t="e">
        <f>VLOOKUP($E195,選手登録!$O$8:$AD$57,15,0)</f>
        <v>#N/A</v>
      </c>
      <c r="AG195" s="80" t="e">
        <f t="shared" si="58"/>
        <v>#NAME?</v>
      </c>
      <c r="AH195" s="81" t="e">
        <f t="shared" si="58"/>
        <v>#NAME?</v>
      </c>
      <c r="AI195" s="79" t="e">
        <f>VLOOKUP($E195,選手登録!$O$8:$AD$57,16,0)</f>
        <v>#N/A</v>
      </c>
      <c r="AJ195" s="80" t="e">
        <f t="shared" si="59"/>
        <v>#NAME?</v>
      </c>
      <c r="AK195" s="81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2">
      <c r="A196" s="75">
        <v>7</v>
      </c>
      <c r="B196" s="75" t="b">
        <f t="shared" si="62"/>
        <v>0</v>
      </c>
      <c r="C196" s="75" t="b">
        <f t="shared" si="62"/>
        <v>0</v>
      </c>
      <c r="D196" s="75" t="b">
        <f t="shared" si="62"/>
        <v>0</v>
      </c>
      <c r="E196" s="76"/>
      <c r="F196" s="77"/>
      <c r="G196" s="77"/>
      <c r="H196" s="77"/>
      <c r="I196" s="77"/>
      <c r="J196" s="77"/>
      <c r="K196" s="77"/>
      <c r="L196" s="78" t="e">
        <f>VLOOKUP($E196,選手登録!$O$8:$AD$57,2,0)</f>
        <v>#N/A</v>
      </c>
      <c r="M196" s="78"/>
      <c r="N196" s="78"/>
      <c r="O196" s="78"/>
      <c r="P196" s="78"/>
      <c r="Q196" s="78"/>
      <c r="R196" s="78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9" t="e">
        <f>VLOOKUP($E196,選手登録!$O$8:$AD$57,13,0)</f>
        <v>#N/A</v>
      </c>
      <c r="AA196" s="80" t="e">
        <f t="shared" si="56"/>
        <v>#NAME?</v>
      </c>
      <c r="AB196" s="81" t="e">
        <f t="shared" si="56"/>
        <v>#NAME?</v>
      </c>
      <c r="AC196" s="79" t="e">
        <f>VLOOKUP($E196,選手登録!$O$8:$AD$57,14,0)</f>
        <v>#N/A</v>
      </c>
      <c r="AD196" s="80" t="e">
        <f t="shared" si="57"/>
        <v>#NAME?</v>
      </c>
      <c r="AE196" s="81" t="e">
        <f t="shared" si="57"/>
        <v>#NAME?</v>
      </c>
      <c r="AF196" s="79" t="e">
        <f>VLOOKUP($E196,選手登録!$O$8:$AD$57,15,0)</f>
        <v>#N/A</v>
      </c>
      <c r="AG196" s="80" t="e">
        <f t="shared" si="58"/>
        <v>#NAME?</v>
      </c>
      <c r="AH196" s="81" t="e">
        <f t="shared" si="58"/>
        <v>#NAME?</v>
      </c>
      <c r="AI196" s="79" t="e">
        <f>VLOOKUP($E196,選手登録!$O$8:$AD$57,16,0)</f>
        <v>#N/A</v>
      </c>
      <c r="AJ196" s="80" t="e">
        <f t="shared" si="59"/>
        <v>#NAME?</v>
      </c>
      <c r="AK196" s="81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2">
      <c r="A197" s="75">
        <v>8</v>
      </c>
      <c r="B197" s="75" t="b">
        <f t="shared" si="62"/>
        <v>0</v>
      </c>
      <c r="C197" s="75" t="b">
        <f t="shared" si="62"/>
        <v>0</v>
      </c>
      <c r="D197" s="75" t="b">
        <f t="shared" si="62"/>
        <v>0</v>
      </c>
      <c r="E197" s="76"/>
      <c r="F197" s="77"/>
      <c r="G197" s="77"/>
      <c r="H197" s="77"/>
      <c r="I197" s="77"/>
      <c r="J197" s="77"/>
      <c r="K197" s="77"/>
      <c r="L197" s="78" t="e">
        <f>VLOOKUP($E197,選手登録!$O$8:$AD$57,2,0)</f>
        <v>#N/A</v>
      </c>
      <c r="M197" s="78"/>
      <c r="N197" s="78"/>
      <c r="O197" s="78"/>
      <c r="P197" s="78"/>
      <c r="Q197" s="78"/>
      <c r="R197" s="78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9" t="e">
        <f>VLOOKUP($E197,選手登録!$O$8:$AD$57,13,0)</f>
        <v>#N/A</v>
      </c>
      <c r="AA197" s="80" t="e">
        <f t="shared" si="56"/>
        <v>#NAME?</v>
      </c>
      <c r="AB197" s="81" t="e">
        <f t="shared" si="56"/>
        <v>#NAME?</v>
      </c>
      <c r="AC197" s="79" t="e">
        <f>VLOOKUP($E197,選手登録!$O$8:$AD$57,14,0)</f>
        <v>#N/A</v>
      </c>
      <c r="AD197" s="80" t="e">
        <f t="shared" si="57"/>
        <v>#NAME?</v>
      </c>
      <c r="AE197" s="81" t="e">
        <f t="shared" si="57"/>
        <v>#NAME?</v>
      </c>
      <c r="AF197" s="79" t="e">
        <f>VLOOKUP($E197,選手登録!$O$8:$AD$57,15,0)</f>
        <v>#N/A</v>
      </c>
      <c r="AG197" s="80" t="e">
        <f t="shared" si="58"/>
        <v>#NAME?</v>
      </c>
      <c r="AH197" s="81" t="e">
        <f t="shared" si="58"/>
        <v>#NAME?</v>
      </c>
      <c r="AI197" s="79" t="e">
        <f>VLOOKUP($E197,選手登録!$O$8:$AD$57,16,0)</f>
        <v>#N/A</v>
      </c>
      <c r="AJ197" s="80" t="e">
        <f t="shared" si="59"/>
        <v>#NAME?</v>
      </c>
      <c r="AK197" s="81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2">
      <c r="A198" s="75">
        <v>9</v>
      </c>
      <c r="B198" s="75" t="b">
        <f t="shared" si="62"/>
        <v>0</v>
      </c>
      <c r="C198" s="75" t="b">
        <f t="shared" si="62"/>
        <v>0</v>
      </c>
      <c r="D198" s="75" t="b">
        <f t="shared" si="62"/>
        <v>0</v>
      </c>
      <c r="E198" s="76"/>
      <c r="F198" s="77"/>
      <c r="G198" s="77"/>
      <c r="H198" s="77"/>
      <c r="I198" s="77"/>
      <c r="J198" s="77"/>
      <c r="K198" s="77"/>
      <c r="L198" s="78" t="e">
        <f>VLOOKUP($E198,選手登録!$O$8:$AD$57,2,0)</f>
        <v>#N/A</v>
      </c>
      <c r="M198" s="78"/>
      <c r="N198" s="78"/>
      <c r="O198" s="78"/>
      <c r="P198" s="78"/>
      <c r="Q198" s="78"/>
      <c r="R198" s="78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9" t="e">
        <f>VLOOKUP($E198,選手登録!$O$8:$AD$57,13,0)</f>
        <v>#N/A</v>
      </c>
      <c r="AA198" s="80" t="e">
        <f t="shared" si="56"/>
        <v>#NAME?</v>
      </c>
      <c r="AB198" s="81" t="e">
        <f t="shared" si="56"/>
        <v>#NAME?</v>
      </c>
      <c r="AC198" s="79" t="e">
        <f>VLOOKUP($E198,選手登録!$O$8:$AD$57,14,0)</f>
        <v>#N/A</v>
      </c>
      <c r="AD198" s="80" t="e">
        <f t="shared" si="57"/>
        <v>#NAME?</v>
      </c>
      <c r="AE198" s="81" t="e">
        <f t="shared" si="57"/>
        <v>#NAME?</v>
      </c>
      <c r="AF198" s="79" t="e">
        <f>VLOOKUP($E198,選手登録!$O$8:$AD$57,15,0)</f>
        <v>#N/A</v>
      </c>
      <c r="AG198" s="80" t="e">
        <f t="shared" si="58"/>
        <v>#NAME?</v>
      </c>
      <c r="AH198" s="81" t="e">
        <f t="shared" si="58"/>
        <v>#NAME?</v>
      </c>
      <c r="AI198" s="79" t="e">
        <f>VLOOKUP($E198,選手登録!$O$8:$AD$57,16,0)</f>
        <v>#N/A</v>
      </c>
      <c r="AJ198" s="80" t="e">
        <f t="shared" si="59"/>
        <v>#NAME?</v>
      </c>
      <c r="AK198" s="81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2">
      <c r="A199" s="75">
        <v>10</v>
      </c>
      <c r="B199" s="75" t="b">
        <f t="shared" si="62"/>
        <v>0</v>
      </c>
      <c r="C199" s="75" t="b">
        <f t="shared" si="62"/>
        <v>0</v>
      </c>
      <c r="D199" s="75" t="b">
        <f t="shared" si="62"/>
        <v>0</v>
      </c>
      <c r="E199" s="76"/>
      <c r="F199" s="77"/>
      <c r="G199" s="77"/>
      <c r="H199" s="77"/>
      <c r="I199" s="77"/>
      <c r="J199" s="77"/>
      <c r="K199" s="77"/>
      <c r="L199" s="78" t="e">
        <f>VLOOKUP($E199,選手登録!$O$8:$AD$57,2,0)</f>
        <v>#N/A</v>
      </c>
      <c r="M199" s="78"/>
      <c r="N199" s="78"/>
      <c r="O199" s="78"/>
      <c r="P199" s="78"/>
      <c r="Q199" s="78"/>
      <c r="R199" s="78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9" t="e">
        <f>VLOOKUP($E199,選手登録!$O$8:$AD$57,13,0)</f>
        <v>#N/A</v>
      </c>
      <c r="AA199" s="80" t="e">
        <f t="shared" si="56"/>
        <v>#NAME?</v>
      </c>
      <c r="AB199" s="81" t="e">
        <f t="shared" si="56"/>
        <v>#NAME?</v>
      </c>
      <c r="AC199" s="79" t="e">
        <f>VLOOKUP($E199,選手登録!$O$8:$AD$57,14,0)</f>
        <v>#N/A</v>
      </c>
      <c r="AD199" s="80" t="e">
        <f t="shared" si="57"/>
        <v>#NAME?</v>
      </c>
      <c r="AE199" s="81" t="e">
        <f t="shared" si="57"/>
        <v>#NAME?</v>
      </c>
      <c r="AF199" s="79" t="e">
        <f>VLOOKUP($E199,選手登録!$O$8:$AD$57,15,0)</f>
        <v>#N/A</v>
      </c>
      <c r="AG199" s="80" t="e">
        <f t="shared" si="58"/>
        <v>#NAME?</v>
      </c>
      <c r="AH199" s="81" t="e">
        <f t="shared" si="58"/>
        <v>#NAME?</v>
      </c>
      <c r="AI199" s="79" t="e">
        <f>VLOOKUP($E199,選手登録!$O$8:$AD$57,16,0)</f>
        <v>#N/A</v>
      </c>
      <c r="AJ199" s="80" t="e">
        <f t="shared" si="59"/>
        <v>#NAME?</v>
      </c>
      <c r="AK199" s="81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2">
      <c r="A200" s="75">
        <v>11</v>
      </c>
      <c r="B200" s="75" t="b">
        <f t="shared" si="62"/>
        <v>0</v>
      </c>
      <c r="C200" s="75" t="b">
        <f t="shared" si="62"/>
        <v>0</v>
      </c>
      <c r="D200" s="75" t="b">
        <f t="shared" si="62"/>
        <v>0</v>
      </c>
      <c r="E200" s="76"/>
      <c r="F200" s="77"/>
      <c r="G200" s="77"/>
      <c r="H200" s="77"/>
      <c r="I200" s="77"/>
      <c r="J200" s="77"/>
      <c r="K200" s="77"/>
      <c r="L200" s="78" t="e">
        <f>VLOOKUP($E200,選手登録!$O$8:$AD$57,2,0)</f>
        <v>#N/A</v>
      </c>
      <c r="M200" s="78"/>
      <c r="N200" s="78"/>
      <c r="O200" s="78"/>
      <c r="P200" s="78"/>
      <c r="Q200" s="78"/>
      <c r="R200" s="78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9" t="e">
        <f>VLOOKUP($E200,選手登録!$O$8:$AD$57,13,0)</f>
        <v>#N/A</v>
      </c>
      <c r="AA200" s="80" t="e">
        <f t="shared" si="56"/>
        <v>#NAME?</v>
      </c>
      <c r="AB200" s="81" t="e">
        <f t="shared" si="56"/>
        <v>#NAME?</v>
      </c>
      <c r="AC200" s="79" t="e">
        <f>VLOOKUP($E200,選手登録!$O$8:$AD$57,14,0)</f>
        <v>#N/A</v>
      </c>
      <c r="AD200" s="80" t="e">
        <f t="shared" si="57"/>
        <v>#NAME?</v>
      </c>
      <c r="AE200" s="81" t="e">
        <f t="shared" si="57"/>
        <v>#NAME?</v>
      </c>
      <c r="AF200" s="79" t="e">
        <f>VLOOKUP($E200,選手登録!$O$8:$AD$57,15,0)</f>
        <v>#N/A</v>
      </c>
      <c r="AG200" s="80" t="e">
        <f t="shared" si="58"/>
        <v>#NAME?</v>
      </c>
      <c r="AH200" s="81" t="e">
        <f t="shared" si="58"/>
        <v>#NAME?</v>
      </c>
      <c r="AI200" s="79" t="e">
        <f>VLOOKUP($E200,選手登録!$O$8:$AD$57,16,0)</f>
        <v>#N/A</v>
      </c>
      <c r="AJ200" s="80" t="e">
        <f t="shared" si="59"/>
        <v>#NAME?</v>
      </c>
      <c r="AK200" s="81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2">
      <c r="A201" s="75">
        <v>12</v>
      </c>
      <c r="B201" s="75" t="b">
        <f t="shared" si="62"/>
        <v>0</v>
      </c>
      <c r="C201" s="75" t="b">
        <f t="shared" si="62"/>
        <v>0</v>
      </c>
      <c r="D201" s="75" t="b">
        <f t="shared" si="62"/>
        <v>0</v>
      </c>
      <c r="E201" s="76"/>
      <c r="F201" s="77"/>
      <c r="G201" s="77"/>
      <c r="H201" s="77"/>
      <c r="I201" s="77"/>
      <c r="J201" s="77"/>
      <c r="K201" s="77"/>
      <c r="L201" s="78" t="e">
        <f>VLOOKUP($E201,選手登録!$O$8:$AD$57,2,0)</f>
        <v>#N/A</v>
      </c>
      <c r="M201" s="78"/>
      <c r="N201" s="78"/>
      <c r="O201" s="78"/>
      <c r="P201" s="78"/>
      <c r="Q201" s="78"/>
      <c r="R201" s="78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9" t="e">
        <f>VLOOKUP($E201,選手登録!$O$8:$AD$57,13,0)</f>
        <v>#N/A</v>
      </c>
      <c r="AA201" s="80" t="e">
        <f t="shared" si="56"/>
        <v>#NAME?</v>
      </c>
      <c r="AB201" s="81" t="e">
        <f t="shared" si="56"/>
        <v>#NAME?</v>
      </c>
      <c r="AC201" s="79" t="e">
        <f>VLOOKUP($E201,選手登録!$O$8:$AD$57,14,0)</f>
        <v>#N/A</v>
      </c>
      <c r="AD201" s="80" t="e">
        <f t="shared" si="57"/>
        <v>#NAME?</v>
      </c>
      <c r="AE201" s="81" t="e">
        <f t="shared" si="57"/>
        <v>#NAME?</v>
      </c>
      <c r="AF201" s="79" t="e">
        <f>VLOOKUP($E201,選手登録!$O$8:$AD$57,15,0)</f>
        <v>#N/A</v>
      </c>
      <c r="AG201" s="80" t="e">
        <f t="shared" si="58"/>
        <v>#NAME?</v>
      </c>
      <c r="AH201" s="81" t="e">
        <f t="shared" si="58"/>
        <v>#NAME?</v>
      </c>
      <c r="AI201" s="79" t="e">
        <f>VLOOKUP($E201,選手登録!$O$8:$AD$57,16,0)</f>
        <v>#N/A</v>
      </c>
      <c r="AJ201" s="80" t="e">
        <f t="shared" si="59"/>
        <v>#NAME?</v>
      </c>
      <c r="AK201" s="81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2">
      <c r="A202" s="67" t="s">
        <v>10</v>
      </c>
      <c r="B202" s="68"/>
      <c r="C202" s="68"/>
      <c r="D202" s="68"/>
      <c r="E202" s="69" t="s">
        <v>158</v>
      </c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1"/>
    </row>
    <row r="203" spans="1:45" ht="18" customHeight="1" x14ac:dyDescent="0.2">
      <c r="A203" s="62"/>
      <c r="B203" s="63"/>
      <c r="C203" s="63"/>
      <c r="D203" s="63"/>
      <c r="E203" s="72" t="s">
        <v>159</v>
      </c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4"/>
    </row>
    <row r="204" spans="1:45" ht="18" customHeight="1" x14ac:dyDescent="0.2">
      <c r="A204" s="62"/>
      <c r="B204" s="63"/>
      <c r="C204" s="63"/>
      <c r="D204" s="63"/>
      <c r="E204" s="72" t="s">
        <v>160</v>
      </c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4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68" t="s">
        <v>143</v>
      </c>
      <c r="V205" s="68"/>
      <c r="W205" s="68"/>
      <c r="X205" s="68"/>
      <c r="Y205" s="68"/>
      <c r="Z205" s="68" t="s">
        <v>144</v>
      </c>
      <c r="AA205" s="68"/>
      <c r="AB205" s="68"/>
      <c r="AC205" s="68"/>
      <c r="AD205" s="68" t="s">
        <v>142</v>
      </c>
      <c r="AE205" s="68"/>
      <c r="AF205" s="68"/>
      <c r="AG205" s="68"/>
      <c r="AH205" s="68" t="s">
        <v>141</v>
      </c>
      <c r="AI205" s="68"/>
      <c r="AJ205" s="39"/>
      <c r="AK205" s="41"/>
    </row>
    <row r="206" spans="1:45" ht="25.5" customHeight="1" x14ac:dyDescent="0.2">
      <c r="A206" s="59" t="s">
        <v>147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1"/>
    </row>
    <row r="207" spans="1:45" ht="25.5" customHeight="1" x14ac:dyDescent="0.2">
      <c r="A207" s="62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4"/>
    </row>
    <row r="208" spans="1:45" ht="25.5" customHeight="1" x14ac:dyDescent="0.2">
      <c r="A208" s="44"/>
      <c r="B208" s="65" t="str">
        <f>選手登録!$B$3</f>
        <v>花園高等学校</v>
      </c>
      <c r="C208" s="65"/>
      <c r="D208" s="65"/>
      <c r="E208" s="65"/>
      <c r="F208" s="65"/>
      <c r="G208" s="65"/>
      <c r="H208" s="65"/>
      <c r="I208" s="65"/>
      <c r="J208" s="65"/>
      <c r="K208" s="65"/>
      <c r="L208" s="42"/>
      <c r="M208" s="42"/>
      <c r="N208" s="42"/>
      <c r="O208" s="42"/>
      <c r="P208" s="42"/>
      <c r="Q208" s="42"/>
      <c r="R208" s="42"/>
      <c r="S208" s="65" t="s">
        <v>146</v>
      </c>
      <c r="T208" s="65"/>
      <c r="U208" s="65"/>
      <c r="V208" s="65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5" t="s">
        <v>145</v>
      </c>
      <c r="AI208" s="65"/>
      <c r="AJ208" s="47"/>
      <c r="AK208" s="48"/>
    </row>
  </sheetData>
  <dataConsolidate/>
  <mergeCells count="1016"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</mergeCells>
  <phoneticPr fontId="3"/>
  <dataValidations count="1">
    <dataValidation type="list" allowBlank="1" showInputMessage="1" showErrorMessage="1" sqref="N6:W6 N32:W32 N58:W58 N84:W84 N110:W110 N136:W136 N162:W162 N188:W188" xr:uid="{93670BDE-25D4-42A6-A617-870D35CC0A4F}">
      <formula1>"48kg級,52kg級,57kg級,63kg級,70kg級,78kg級,78kg超級,段外の部"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539E78A-A241-4BB2-987F-8F3096472BB7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6281E-1B9A-4FEF-9516-A9216916940F}">
  <dimension ref="A1:AS156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2">
      <c r="A4" s="58" t="str">
        <f>MID(選手登録!$A$3,1,1)</f>
        <v>3</v>
      </c>
      <c r="B4" s="58" t="str">
        <f>MID(選手登録!$A$3,2,1)</f>
        <v>7</v>
      </c>
      <c r="C4" s="58" t="str">
        <f>MID(選手登録!$A$3,3,1)</f>
        <v>3</v>
      </c>
      <c r="D4" s="98" t="str">
        <f>選手登録!$B$3</f>
        <v>花園高等学校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（花園）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花園高等学校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第47回 全国高等学校柔道選手権大会（個人試合）京都府予選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及び　令和６年度 京都府高等学校柔道段外選手権大会　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7</v>
      </c>
      <c r="C30" s="58" t="str">
        <f>MID(選手登録!$A$3,3,1)</f>
        <v>3</v>
      </c>
      <c r="D30" s="98" t="str">
        <f>選手登録!$B$3</f>
        <v>花園高等学校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（花園）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165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花園高等学校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第47回 全国高等学校柔道選手権大会（個人試合）京都府予選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及び　令和６年度 京都府高等学校柔道段外選手権大会　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7</v>
      </c>
      <c r="C56" s="58" t="str">
        <f>MID(選手登録!$A$3,3,1)</f>
        <v>3</v>
      </c>
      <c r="D56" s="98" t="str">
        <f>選手登録!$B$3</f>
        <v>花園高等学校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（花園）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165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花園高等学校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第47回 全国高等学校柔道選手権大会（個人試合）京都府予選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及び　令和６年度 京都府高等学校柔道段外選手権大会　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7</v>
      </c>
      <c r="C82" s="58" t="str">
        <f>MID(選手登録!$A$3,3,1)</f>
        <v>3</v>
      </c>
      <c r="D82" s="98" t="str">
        <f>選手登録!$B$3</f>
        <v>花園高等学校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（花園）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165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花園高等学校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第47回 全国高等学校柔道選手権大会（個人試合）京都府予選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及び　令和６年度 京都府高等学校柔道段外選手権大会　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7</v>
      </c>
      <c r="C108" s="58" t="str">
        <f>MID(選手登録!$A$3,3,1)</f>
        <v>3</v>
      </c>
      <c r="D108" s="98" t="str">
        <f>選手登録!$B$3</f>
        <v>花園高等学校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（花園）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165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花園高等学校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第47回 全国高等学校柔道選手権大会（個人試合）京都府予選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及び　令和６年度 京都府高等学校柔道段外選手権大会　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7</v>
      </c>
      <c r="C134" s="58" t="str">
        <f>MID(選手登録!$A$3,3,1)</f>
        <v>3</v>
      </c>
      <c r="D134" s="98" t="str">
        <f>選手登録!$B$3</f>
        <v>花園高等学校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（花園）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165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花園高等学校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</sheetData>
  <dataConsolidate/>
  <mergeCells count="762"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</mergeCells>
  <phoneticPr fontId="3"/>
  <dataValidations count="1">
    <dataValidation type="list" allowBlank="1" showInputMessage="1" showErrorMessage="1" sqref="N6:W6 N32:W32 N58:W58 N84:W84 N110:W110 N136:W136" xr:uid="{00431AAD-25B1-420F-92C6-0186779B71FD}">
      <formula1>"60kg級,66kg級,73kg級,81kg級,無差別,段外選手権"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90A0424A-DE94-44F6-9AFD-A99774C65929}">
          <x14:formula1>
            <xm:f>選手登録!$O$8:$O$57</xm:f>
          </x14:formula1>
          <xm:sqref>E8:K19 E34:K45 E60:K71 E86:K97 E112:K123 E138:K149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F1EC9-E1F2-4921-BDC4-A1F06CB70481}">
  <dimension ref="A1:AS156"/>
  <sheetViews>
    <sheetView view="pageBreakPreview" zoomScaleNormal="100" zoomScaleSheetLayoutView="100" zoomScalePageLayoutView="60" workbookViewId="0">
      <selection activeCell="A2" sqref="A2:AK2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85" t="s">
        <v>0</v>
      </c>
      <c r="B3" s="85"/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32</v>
      </c>
      <c r="P3" s="85"/>
      <c r="Q3" s="85"/>
      <c r="R3" s="85"/>
      <c r="S3" s="85" t="s">
        <v>138</v>
      </c>
      <c r="T3" s="85"/>
      <c r="U3" s="85"/>
      <c r="V3" s="85"/>
      <c r="W3" s="85"/>
      <c r="X3" s="85"/>
      <c r="Y3" s="85" t="s">
        <v>137</v>
      </c>
      <c r="Z3" s="85"/>
      <c r="AA3" s="85"/>
      <c r="AB3" s="85"/>
      <c r="AC3" s="85"/>
      <c r="AD3" s="85"/>
      <c r="AE3" s="85" t="s">
        <v>139</v>
      </c>
      <c r="AF3" s="85"/>
      <c r="AG3" s="85"/>
      <c r="AH3" s="85"/>
      <c r="AI3" s="85"/>
      <c r="AJ3" s="85"/>
      <c r="AK3" s="85"/>
    </row>
    <row r="4" spans="1:45" ht="33" customHeight="1" x14ac:dyDescent="0.2">
      <c r="A4" s="58" t="str">
        <f>MID(選手登録!$A$3,1,1)</f>
        <v>3</v>
      </c>
      <c r="B4" s="58" t="str">
        <f>MID(選手登録!$A$3,2,1)</f>
        <v>7</v>
      </c>
      <c r="C4" s="58" t="str">
        <f>MID(選手登録!$A$3,3,1)</f>
        <v>3</v>
      </c>
      <c r="D4" s="98" t="str">
        <f>選手登録!$B$3</f>
        <v>花園高等学校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 t="str">
        <f>選手登録!$C$3</f>
        <v>（花園）</v>
      </c>
      <c r="P4" s="98"/>
      <c r="Q4" s="98"/>
      <c r="R4" s="98"/>
      <c r="S4" s="99" t="str">
        <f>選手登録!$O$3</f>
        <v xml:space="preserve"> </v>
      </c>
      <c r="T4" s="99"/>
      <c r="U4" s="99"/>
      <c r="V4" s="99"/>
      <c r="W4" s="99"/>
      <c r="X4" s="99"/>
      <c r="Y4" s="75" t="str">
        <f>選手登録!$P$3</f>
        <v xml:space="preserve"> </v>
      </c>
      <c r="Z4" s="75"/>
      <c r="AA4" s="75"/>
      <c r="AB4" s="75"/>
      <c r="AC4" s="75"/>
      <c r="AD4" s="75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82" t="s">
        <v>167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 t="s">
        <v>166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46"/>
      <c r="AF5" s="68" t="s">
        <v>140</v>
      </c>
      <c r="AG5" s="68"/>
      <c r="AH5" s="55" t="s">
        <v>2</v>
      </c>
      <c r="AI5" s="86"/>
      <c r="AJ5" s="86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66" t="s">
        <v>4</v>
      </c>
      <c r="I6" s="66"/>
      <c r="J6" s="66"/>
      <c r="K6" s="66"/>
      <c r="L6" s="66"/>
      <c r="M6" s="42"/>
      <c r="N6" s="87"/>
      <c r="O6" s="87"/>
      <c r="P6" s="87"/>
      <c r="Q6" s="87"/>
      <c r="R6" s="87"/>
      <c r="S6" s="87"/>
      <c r="T6" s="87"/>
      <c r="U6" s="87"/>
      <c r="V6" s="87"/>
      <c r="W6" s="87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88" t="s">
        <v>5</v>
      </c>
      <c r="B7" s="89"/>
      <c r="C7" s="89"/>
      <c r="D7" s="90"/>
      <c r="E7" s="91" t="s">
        <v>136</v>
      </c>
      <c r="F7" s="92"/>
      <c r="G7" s="92"/>
      <c r="H7" s="92"/>
      <c r="I7" s="92"/>
      <c r="J7" s="92"/>
      <c r="K7" s="92"/>
      <c r="L7" s="85" t="s">
        <v>137</v>
      </c>
      <c r="M7" s="85"/>
      <c r="N7" s="85"/>
      <c r="O7" s="85"/>
      <c r="P7" s="85"/>
      <c r="Q7" s="85"/>
      <c r="R7" s="85"/>
      <c r="S7" s="85" t="s">
        <v>139</v>
      </c>
      <c r="T7" s="85"/>
      <c r="U7" s="85"/>
      <c r="V7" s="85"/>
      <c r="W7" s="85"/>
      <c r="X7" s="85"/>
      <c r="Y7" s="85"/>
      <c r="Z7" s="85" t="s">
        <v>6</v>
      </c>
      <c r="AA7" s="85"/>
      <c r="AB7" s="85"/>
      <c r="AC7" s="85" t="s">
        <v>7</v>
      </c>
      <c r="AD7" s="85"/>
      <c r="AE7" s="85"/>
      <c r="AF7" s="85" t="s">
        <v>8</v>
      </c>
      <c r="AG7" s="85"/>
      <c r="AH7" s="85"/>
      <c r="AI7" s="85" t="s">
        <v>9</v>
      </c>
      <c r="AJ7" s="85"/>
      <c r="AK7" s="85"/>
    </row>
    <row r="8" spans="1:45" ht="36" customHeight="1" x14ac:dyDescent="0.2">
      <c r="A8" s="75">
        <v>1</v>
      </c>
      <c r="B8" s="75" t="b">
        <f>IF($AI$5=1,1,IF($AI$5=2,11,IF($AI$5=3,21)))</f>
        <v>0</v>
      </c>
      <c r="C8" s="75" t="b">
        <f>IF($AI$5=1,1,IF($AI$5=2,11,IF($AI$5=3,21)))</f>
        <v>0</v>
      </c>
      <c r="D8" s="75" t="b">
        <f>IF($AI$5=1,1,IF($AI$5=2,11,IF($AI$5=3,21)))</f>
        <v>0</v>
      </c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ref="AA8:AB19" si="0">VLOOKUP($E8,データ,13,0)</f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ref="AD8:AE19" si="1">VLOOKUP($E8,データ,13,0)</f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ref="AG8:AH19" si="2">VLOOKUP($E8,データ,13,0)</f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ref="AJ8:AK19" si="3">VLOOKUP($E8,データ,13,0)</f>
        <v>#NAME?</v>
      </c>
      <c r="AK8" s="81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5">
        <v>2</v>
      </c>
      <c r="B9" s="75" t="b">
        <f t="shared" ref="B9:D19" si="6">IF($AI$5=1,1,IF($AI$5=2,11,IF($AI$5=3,21)))</f>
        <v>0</v>
      </c>
      <c r="C9" s="75" t="b">
        <f t="shared" si="6"/>
        <v>0</v>
      </c>
      <c r="D9" s="75" t="b">
        <f t="shared" si="6"/>
        <v>0</v>
      </c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5">
        <v>3</v>
      </c>
      <c r="B10" s="75" t="b">
        <f t="shared" si="6"/>
        <v>0</v>
      </c>
      <c r="C10" s="75" t="b">
        <f t="shared" si="6"/>
        <v>0</v>
      </c>
      <c r="D10" s="75" t="b">
        <f t="shared" si="6"/>
        <v>0</v>
      </c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5">
        <v>4</v>
      </c>
      <c r="B11" s="75" t="b">
        <f t="shared" si="6"/>
        <v>0</v>
      </c>
      <c r="C11" s="75" t="b">
        <f t="shared" si="6"/>
        <v>0</v>
      </c>
      <c r="D11" s="75" t="b">
        <f t="shared" si="6"/>
        <v>0</v>
      </c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5">
        <v>5</v>
      </c>
      <c r="B12" s="75" t="b">
        <f t="shared" si="6"/>
        <v>0</v>
      </c>
      <c r="C12" s="75" t="b">
        <f t="shared" si="6"/>
        <v>0</v>
      </c>
      <c r="D12" s="75" t="b">
        <f t="shared" si="6"/>
        <v>0</v>
      </c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5">
        <v>6</v>
      </c>
      <c r="B13" s="75" t="b">
        <f t="shared" si="6"/>
        <v>0</v>
      </c>
      <c r="C13" s="75" t="b">
        <f t="shared" si="6"/>
        <v>0</v>
      </c>
      <c r="D13" s="75" t="b">
        <f t="shared" si="6"/>
        <v>0</v>
      </c>
      <c r="E13" s="76"/>
      <c r="F13" s="77"/>
      <c r="G13" s="77"/>
      <c r="H13" s="77"/>
      <c r="I13" s="77"/>
      <c r="J13" s="77"/>
      <c r="K13" s="77"/>
      <c r="L13" s="78" t="e">
        <f>VLOOKUP($E13,選手登録!$O$8:$AD$57,2,0)</f>
        <v>#N/A</v>
      </c>
      <c r="M13" s="78"/>
      <c r="N13" s="78"/>
      <c r="O13" s="78"/>
      <c r="P13" s="78"/>
      <c r="Q13" s="78"/>
      <c r="R13" s="78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9" t="e">
        <f>VLOOKUP($E13,選手登録!$O$8:$AD$57,13,0)</f>
        <v>#N/A</v>
      </c>
      <c r="AA13" s="80" t="e">
        <f t="shared" si="0"/>
        <v>#NAME?</v>
      </c>
      <c r="AB13" s="81" t="e">
        <f t="shared" si="0"/>
        <v>#NAME?</v>
      </c>
      <c r="AC13" s="79" t="e">
        <f>VLOOKUP($E13,選手登録!$O$8:$AD$57,14,0)</f>
        <v>#N/A</v>
      </c>
      <c r="AD13" s="80" t="e">
        <f t="shared" si="1"/>
        <v>#NAME?</v>
      </c>
      <c r="AE13" s="81" t="e">
        <f t="shared" si="1"/>
        <v>#NAME?</v>
      </c>
      <c r="AF13" s="79" t="e">
        <f>VLOOKUP($E13,選手登録!$O$8:$AD$57,15,0)</f>
        <v>#N/A</v>
      </c>
      <c r="AG13" s="80" t="e">
        <f t="shared" si="2"/>
        <v>#NAME?</v>
      </c>
      <c r="AH13" s="81" t="e">
        <f t="shared" si="2"/>
        <v>#NAME?</v>
      </c>
      <c r="AI13" s="79" t="e">
        <f>VLOOKUP($E13,選手登録!$O$8:$AD$57,16,0)</f>
        <v>#N/A</v>
      </c>
      <c r="AJ13" s="80" t="e">
        <f t="shared" si="3"/>
        <v>#NAME?</v>
      </c>
      <c r="AK13" s="81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5">
        <v>7</v>
      </c>
      <c r="B14" s="75" t="b">
        <f t="shared" si="6"/>
        <v>0</v>
      </c>
      <c r="C14" s="75" t="b">
        <f t="shared" si="6"/>
        <v>0</v>
      </c>
      <c r="D14" s="75" t="b">
        <f t="shared" si="6"/>
        <v>0</v>
      </c>
      <c r="E14" s="76"/>
      <c r="F14" s="77"/>
      <c r="G14" s="77"/>
      <c r="H14" s="77"/>
      <c r="I14" s="77"/>
      <c r="J14" s="77"/>
      <c r="K14" s="77"/>
      <c r="L14" s="78" t="e">
        <f>VLOOKUP($E14,選手登録!$O$8:$AD$57,2,0)</f>
        <v>#N/A</v>
      </c>
      <c r="M14" s="78"/>
      <c r="N14" s="78"/>
      <c r="O14" s="78"/>
      <c r="P14" s="78"/>
      <c r="Q14" s="78"/>
      <c r="R14" s="78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9" t="e">
        <f>VLOOKUP($E14,選手登録!$O$8:$AD$57,13,0)</f>
        <v>#N/A</v>
      </c>
      <c r="AA14" s="80" t="e">
        <f t="shared" si="0"/>
        <v>#NAME?</v>
      </c>
      <c r="AB14" s="81" t="e">
        <f t="shared" si="0"/>
        <v>#NAME?</v>
      </c>
      <c r="AC14" s="79" t="e">
        <f>VLOOKUP($E14,選手登録!$O$8:$AD$57,14,0)</f>
        <v>#N/A</v>
      </c>
      <c r="AD14" s="80" t="e">
        <f t="shared" si="1"/>
        <v>#NAME?</v>
      </c>
      <c r="AE14" s="81" t="e">
        <f t="shared" si="1"/>
        <v>#NAME?</v>
      </c>
      <c r="AF14" s="79" t="e">
        <f>VLOOKUP($E14,選手登録!$O$8:$AD$57,15,0)</f>
        <v>#N/A</v>
      </c>
      <c r="AG14" s="80" t="e">
        <f t="shared" si="2"/>
        <v>#NAME?</v>
      </c>
      <c r="AH14" s="81" t="e">
        <f t="shared" si="2"/>
        <v>#NAME?</v>
      </c>
      <c r="AI14" s="79" t="e">
        <f>VLOOKUP($E14,選手登録!$O$8:$AD$57,16,0)</f>
        <v>#N/A</v>
      </c>
      <c r="AJ14" s="80" t="e">
        <f t="shared" si="3"/>
        <v>#NAME?</v>
      </c>
      <c r="AK14" s="81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5">
        <v>8</v>
      </c>
      <c r="B15" s="75" t="b">
        <f t="shared" si="6"/>
        <v>0</v>
      </c>
      <c r="C15" s="75" t="b">
        <f t="shared" si="6"/>
        <v>0</v>
      </c>
      <c r="D15" s="75" t="b">
        <f t="shared" si="6"/>
        <v>0</v>
      </c>
      <c r="E15" s="76"/>
      <c r="F15" s="77"/>
      <c r="G15" s="77"/>
      <c r="H15" s="77"/>
      <c r="I15" s="77"/>
      <c r="J15" s="77"/>
      <c r="K15" s="77"/>
      <c r="L15" s="78" t="e">
        <f>VLOOKUP($E15,選手登録!$O$8:$AD$57,2,0)</f>
        <v>#N/A</v>
      </c>
      <c r="M15" s="78"/>
      <c r="N15" s="78"/>
      <c r="O15" s="78"/>
      <c r="P15" s="78"/>
      <c r="Q15" s="78"/>
      <c r="R15" s="78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9" t="e">
        <f>VLOOKUP($E15,選手登録!$O$8:$AD$57,13,0)</f>
        <v>#N/A</v>
      </c>
      <c r="AA15" s="80" t="e">
        <f t="shared" si="0"/>
        <v>#NAME?</v>
      </c>
      <c r="AB15" s="81" t="e">
        <f t="shared" si="0"/>
        <v>#NAME?</v>
      </c>
      <c r="AC15" s="79" t="e">
        <f>VLOOKUP($E15,選手登録!$O$8:$AD$57,14,0)</f>
        <v>#N/A</v>
      </c>
      <c r="AD15" s="80" t="e">
        <f t="shared" si="1"/>
        <v>#NAME?</v>
      </c>
      <c r="AE15" s="81" t="e">
        <f t="shared" si="1"/>
        <v>#NAME?</v>
      </c>
      <c r="AF15" s="79" t="e">
        <f>VLOOKUP($E15,選手登録!$O$8:$AD$57,15,0)</f>
        <v>#N/A</v>
      </c>
      <c r="AG15" s="80" t="e">
        <f t="shared" si="2"/>
        <v>#NAME?</v>
      </c>
      <c r="AH15" s="81" t="e">
        <f t="shared" si="2"/>
        <v>#NAME?</v>
      </c>
      <c r="AI15" s="79" t="e">
        <f>VLOOKUP($E15,選手登録!$O$8:$AD$57,16,0)</f>
        <v>#N/A</v>
      </c>
      <c r="AJ15" s="80" t="e">
        <f t="shared" si="3"/>
        <v>#NAME?</v>
      </c>
      <c r="AK15" s="81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5">
        <v>9</v>
      </c>
      <c r="B16" s="75" t="b">
        <f t="shared" si="6"/>
        <v>0</v>
      </c>
      <c r="C16" s="75" t="b">
        <f t="shared" si="6"/>
        <v>0</v>
      </c>
      <c r="D16" s="75" t="b">
        <f t="shared" si="6"/>
        <v>0</v>
      </c>
      <c r="E16" s="76"/>
      <c r="F16" s="77"/>
      <c r="G16" s="77"/>
      <c r="H16" s="77"/>
      <c r="I16" s="77"/>
      <c r="J16" s="77"/>
      <c r="K16" s="77"/>
      <c r="L16" s="78" t="e">
        <f>VLOOKUP($E16,選手登録!$O$8:$AD$57,2,0)</f>
        <v>#N/A</v>
      </c>
      <c r="M16" s="78"/>
      <c r="N16" s="78"/>
      <c r="O16" s="78"/>
      <c r="P16" s="78"/>
      <c r="Q16" s="78"/>
      <c r="R16" s="78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9" t="e">
        <f>VLOOKUP($E16,選手登録!$O$8:$AD$57,13,0)</f>
        <v>#N/A</v>
      </c>
      <c r="AA16" s="80" t="e">
        <f t="shared" si="0"/>
        <v>#NAME?</v>
      </c>
      <c r="AB16" s="81" t="e">
        <f t="shared" si="0"/>
        <v>#NAME?</v>
      </c>
      <c r="AC16" s="79" t="e">
        <f>VLOOKUP($E16,選手登録!$O$8:$AD$57,14,0)</f>
        <v>#N/A</v>
      </c>
      <c r="AD16" s="80" t="e">
        <f t="shared" si="1"/>
        <v>#NAME?</v>
      </c>
      <c r="AE16" s="81" t="e">
        <f t="shared" si="1"/>
        <v>#NAME?</v>
      </c>
      <c r="AF16" s="79" t="e">
        <f>VLOOKUP($E16,選手登録!$O$8:$AD$57,15,0)</f>
        <v>#N/A</v>
      </c>
      <c r="AG16" s="80" t="e">
        <f t="shared" si="2"/>
        <v>#NAME?</v>
      </c>
      <c r="AH16" s="81" t="e">
        <f t="shared" si="2"/>
        <v>#NAME?</v>
      </c>
      <c r="AI16" s="79" t="e">
        <f>VLOOKUP($E16,選手登録!$O$8:$AD$57,16,0)</f>
        <v>#N/A</v>
      </c>
      <c r="AJ16" s="80" t="e">
        <f t="shared" si="3"/>
        <v>#NAME?</v>
      </c>
      <c r="AK16" s="81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5">
        <v>10</v>
      </c>
      <c r="B17" s="75" t="b">
        <f t="shared" si="6"/>
        <v>0</v>
      </c>
      <c r="C17" s="75" t="b">
        <f t="shared" si="6"/>
        <v>0</v>
      </c>
      <c r="D17" s="75" t="b">
        <f t="shared" si="6"/>
        <v>0</v>
      </c>
      <c r="E17" s="76"/>
      <c r="F17" s="77"/>
      <c r="G17" s="77"/>
      <c r="H17" s="77"/>
      <c r="I17" s="77"/>
      <c r="J17" s="77"/>
      <c r="K17" s="77"/>
      <c r="L17" s="78" t="e">
        <f>VLOOKUP($E17,選手登録!$O$8:$AD$57,2,0)</f>
        <v>#N/A</v>
      </c>
      <c r="M17" s="78"/>
      <c r="N17" s="78"/>
      <c r="O17" s="78"/>
      <c r="P17" s="78"/>
      <c r="Q17" s="78"/>
      <c r="R17" s="78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9" t="e">
        <f>VLOOKUP($E17,選手登録!$O$8:$AD$57,13,0)</f>
        <v>#N/A</v>
      </c>
      <c r="AA17" s="80" t="e">
        <f t="shared" si="0"/>
        <v>#NAME?</v>
      </c>
      <c r="AB17" s="81" t="e">
        <f t="shared" si="0"/>
        <v>#NAME?</v>
      </c>
      <c r="AC17" s="79" t="e">
        <f>VLOOKUP($E17,選手登録!$O$8:$AD$57,14,0)</f>
        <v>#N/A</v>
      </c>
      <c r="AD17" s="80" t="e">
        <f t="shared" si="1"/>
        <v>#NAME?</v>
      </c>
      <c r="AE17" s="81" t="e">
        <f t="shared" si="1"/>
        <v>#NAME?</v>
      </c>
      <c r="AF17" s="79" t="e">
        <f>VLOOKUP($E17,選手登録!$O$8:$AD$57,15,0)</f>
        <v>#N/A</v>
      </c>
      <c r="AG17" s="80" t="e">
        <f t="shared" si="2"/>
        <v>#NAME?</v>
      </c>
      <c r="AH17" s="81" t="e">
        <f t="shared" si="2"/>
        <v>#NAME?</v>
      </c>
      <c r="AI17" s="79" t="e">
        <f>VLOOKUP($E17,選手登録!$O$8:$AD$57,16,0)</f>
        <v>#N/A</v>
      </c>
      <c r="AJ17" s="80" t="e">
        <f t="shared" si="3"/>
        <v>#NAME?</v>
      </c>
      <c r="AK17" s="81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5">
        <v>11</v>
      </c>
      <c r="B18" s="75" t="b">
        <f t="shared" si="6"/>
        <v>0</v>
      </c>
      <c r="C18" s="75" t="b">
        <f t="shared" si="6"/>
        <v>0</v>
      </c>
      <c r="D18" s="75" t="b">
        <f t="shared" si="6"/>
        <v>0</v>
      </c>
      <c r="E18" s="76"/>
      <c r="F18" s="77"/>
      <c r="G18" s="77"/>
      <c r="H18" s="77"/>
      <c r="I18" s="77"/>
      <c r="J18" s="77"/>
      <c r="K18" s="77"/>
      <c r="L18" s="78" t="e">
        <f>VLOOKUP($E18,選手登録!$O$8:$AD$57,2,0)</f>
        <v>#N/A</v>
      </c>
      <c r="M18" s="78"/>
      <c r="N18" s="78"/>
      <c r="O18" s="78"/>
      <c r="P18" s="78"/>
      <c r="Q18" s="78"/>
      <c r="R18" s="78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9" t="e">
        <f>VLOOKUP($E18,選手登録!$O$8:$AD$57,13,0)</f>
        <v>#N/A</v>
      </c>
      <c r="AA18" s="80" t="e">
        <f t="shared" si="0"/>
        <v>#NAME?</v>
      </c>
      <c r="AB18" s="81" t="e">
        <f t="shared" si="0"/>
        <v>#NAME?</v>
      </c>
      <c r="AC18" s="79" t="e">
        <f>VLOOKUP($E18,選手登録!$O$8:$AD$57,14,0)</f>
        <v>#N/A</v>
      </c>
      <c r="AD18" s="80" t="e">
        <f t="shared" si="1"/>
        <v>#NAME?</v>
      </c>
      <c r="AE18" s="81" t="e">
        <f t="shared" si="1"/>
        <v>#NAME?</v>
      </c>
      <c r="AF18" s="79" t="e">
        <f>VLOOKUP($E18,選手登録!$O$8:$AD$57,15,0)</f>
        <v>#N/A</v>
      </c>
      <c r="AG18" s="80" t="e">
        <f t="shared" si="2"/>
        <v>#NAME?</v>
      </c>
      <c r="AH18" s="81" t="e">
        <f t="shared" si="2"/>
        <v>#NAME?</v>
      </c>
      <c r="AI18" s="79" t="e">
        <f>VLOOKUP($E18,選手登録!$O$8:$AD$57,16,0)</f>
        <v>#N/A</v>
      </c>
      <c r="AJ18" s="80" t="e">
        <f t="shared" si="3"/>
        <v>#NAME?</v>
      </c>
      <c r="AK18" s="81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5">
        <v>12</v>
      </c>
      <c r="B19" s="75" t="b">
        <f t="shared" si="6"/>
        <v>0</v>
      </c>
      <c r="C19" s="75" t="b">
        <f t="shared" si="6"/>
        <v>0</v>
      </c>
      <c r="D19" s="75" t="b">
        <f t="shared" si="6"/>
        <v>0</v>
      </c>
      <c r="E19" s="76"/>
      <c r="F19" s="77"/>
      <c r="G19" s="77"/>
      <c r="H19" s="77"/>
      <c r="I19" s="77"/>
      <c r="J19" s="77"/>
      <c r="K19" s="77"/>
      <c r="L19" s="78" t="e">
        <f>VLOOKUP($E19,選手登録!$O$8:$AD$57,2,0)</f>
        <v>#N/A</v>
      </c>
      <c r="M19" s="78"/>
      <c r="N19" s="78"/>
      <c r="O19" s="78"/>
      <c r="P19" s="78"/>
      <c r="Q19" s="78"/>
      <c r="R19" s="78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9" t="e">
        <f>VLOOKUP($E19,選手登録!$O$8:$AD$57,13,0)</f>
        <v>#N/A</v>
      </c>
      <c r="AA19" s="80" t="e">
        <f t="shared" si="0"/>
        <v>#NAME?</v>
      </c>
      <c r="AB19" s="81" t="e">
        <f t="shared" si="0"/>
        <v>#NAME?</v>
      </c>
      <c r="AC19" s="79" t="e">
        <f>VLOOKUP($E19,選手登録!$O$8:$AD$57,14,0)</f>
        <v>#N/A</v>
      </c>
      <c r="AD19" s="80" t="e">
        <f t="shared" si="1"/>
        <v>#NAME?</v>
      </c>
      <c r="AE19" s="81" t="e">
        <f t="shared" si="1"/>
        <v>#NAME?</v>
      </c>
      <c r="AF19" s="79" t="e">
        <f>VLOOKUP($E19,選手登録!$O$8:$AD$57,15,0)</f>
        <v>#N/A</v>
      </c>
      <c r="AG19" s="80" t="e">
        <f t="shared" si="2"/>
        <v>#NAME?</v>
      </c>
      <c r="AH19" s="81" t="e">
        <f t="shared" si="2"/>
        <v>#NAME?</v>
      </c>
      <c r="AI19" s="79" t="e">
        <f>VLOOKUP($E19,選手登録!$O$8:$AD$57,16,0)</f>
        <v>#N/A</v>
      </c>
      <c r="AJ19" s="80" t="e">
        <f t="shared" si="3"/>
        <v>#NAME?</v>
      </c>
      <c r="AK19" s="81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67" t="s">
        <v>10</v>
      </c>
      <c r="B20" s="68"/>
      <c r="C20" s="68"/>
      <c r="D20" s="68"/>
      <c r="E20" s="69" t="s">
        <v>158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</row>
    <row r="21" spans="1:45" ht="18" customHeight="1" x14ac:dyDescent="0.2">
      <c r="A21" s="62"/>
      <c r="B21" s="63"/>
      <c r="C21" s="63"/>
      <c r="D21" s="63"/>
      <c r="E21" s="72" t="s">
        <v>159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</row>
    <row r="22" spans="1:45" ht="18" customHeight="1" x14ac:dyDescent="0.2">
      <c r="A22" s="62"/>
      <c r="B22" s="63"/>
      <c r="C22" s="63"/>
      <c r="D22" s="63"/>
      <c r="E22" s="72" t="s">
        <v>160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8" t="s">
        <v>143</v>
      </c>
      <c r="V23" s="68"/>
      <c r="W23" s="68"/>
      <c r="X23" s="68"/>
      <c r="Y23" s="68"/>
      <c r="Z23" s="68" t="s">
        <v>144</v>
      </c>
      <c r="AA23" s="68"/>
      <c r="AB23" s="68"/>
      <c r="AC23" s="68"/>
      <c r="AD23" s="68" t="s">
        <v>142</v>
      </c>
      <c r="AE23" s="68"/>
      <c r="AF23" s="68"/>
      <c r="AG23" s="68"/>
      <c r="AH23" s="68" t="s">
        <v>141</v>
      </c>
      <c r="AI23" s="68"/>
      <c r="AJ23" s="39"/>
      <c r="AK23" s="41"/>
    </row>
    <row r="24" spans="1:45" ht="25.5" customHeight="1" x14ac:dyDescent="0.2">
      <c r="A24" s="59" t="s">
        <v>147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1"/>
    </row>
    <row r="25" spans="1:45" ht="25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1:45" ht="25.5" customHeight="1" x14ac:dyDescent="0.2">
      <c r="A26" s="44"/>
      <c r="B26" s="65" t="str">
        <f>選手登録!$B$3</f>
        <v>花園高等学校</v>
      </c>
      <c r="C26" s="65"/>
      <c r="D26" s="65"/>
      <c r="E26" s="65"/>
      <c r="F26" s="65"/>
      <c r="G26" s="65"/>
      <c r="H26" s="65"/>
      <c r="I26" s="65"/>
      <c r="J26" s="65"/>
      <c r="K26" s="65"/>
      <c r="L26" s="42"/>
      <c r="M26" s="42"/>
      <c r="N26" s="42"/>
      <c r="O26" s="42"/>
      <c r="P26" s="42"/>
      <c r="Q26" s="42"/>
      <c r="R26" s="42"/>
      <c r="S26" s="65" t="s">
        <v>146</v>
      </c>
      <c r="T26" s="65"/>
      <c r="U26" s="65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5" t="s">
        <v>145</v>
      </c>
      <c r="AI26" s="65"/>
      <c r="AJ26" s="47"/>
      <c r="AK26" s="48"/>
    </row>
    <row r="27" spans="1:45" ht="25.05" customHeight="1" x14ac:dyDescent="0.2">
      <c r="A27" s="93" t="str">
        <f>$A$1</f>
        <v>第47回 全国高等学校柔道選手権大会（個人試合）京都府予選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5"/>
    </row>
    <row r="28" spans="1:45" ht="25.05" customHeight="1" x14ac:dyDescent="0.2">
      <c r="A28" s="96" t="str">
        <f>$A$2</f>
        <v>及び　令和６年度 京都府高等学校柔道段外選手権大会　申込書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97"/>
    </row>
    <row r="29" spans="1:45" ht="20.100000000000001" customHeight="1" x14ac:dyDescent="0.2">
      <c r="A29" s="85" t="s">
        <v>0</v>
      </c>
      <c r="B29" s="85"/>
      <c r="C29" s="85"/>
      <c r="D29" s="85" t="s">
        <v>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 t="s">
        <v>32</v>
      </c>
      <c r="P29" s="85"/>
      <c r="Q29" s="85"/>
      <c r="R29" s="85"/>
      <c r="S29" s="85" t="s">
        <v>138</v>
      </c>
      <c r="T29" s="85"/>
      <c r="U29" s="85"/>
      <c r="V29" s="85"/>
      <c r="W29" s="85"/>
      <c r="X29" s="85"/>
      <c r="Y29" s="85" t="s">
        <v>137</v>
      </c>
      <c r="Z29" s="85"/>
      <c r="AA29" s="85"/>
      <c r="AB29" s="85"/>
      <c r="AC29" s="85"/>
      <c r="AD29" s="85"/>
      <c r="AE29" s="85" t="s">
        <v>139</v>
      </c>
      <c r="AF29" s="85"/>
      <c r="AG29" s="85"/>
      <c r="AH29" s="85"/>
      <c r="AI29" s="85"/>
      <c r="AJ29" s="85"/>
      <c r="AK29" s="85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7</v>
      </c>
      <c r="C30" s="58" t="str">
        <f>MID(選手登録!$A$3,3,1)</f>
        <v>3</v>
      </c>
      <c r="D30" s="98" t="str">
        <f>選手登録!$B$3</f>
        <v>花園高等学校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tr">
        <f>選手登録!$C$3</f>
        <v>（花園）</v>
      </c>
      <c r="P30" s="98"/>
      <c r="Q30" s="98"/>
      <c r="R30" s="98"/>
      <c r="S30" s="99" t="str">
        <f>選手登録!$O$3</f>
        <v xml:space="preserve"> </v>
      </c>
      <c r="T30" s="99"/>
      <c r="U30" s="99"/>
      <c r="V30" s="99"/>
      <c r="W30" s="99"/>
      <c r="X30" s="99"/>
      <c r="Y30" s="75" t="str">
        <f>選手登録!$P$3</f>
        <v xml:space="preserve"> </v>
      </c>
      <c r="Z30" s="75"/>
      <c r="AA30" s="75"/>
      <c r="AB30" s="75"/>
      <c r="AC30" s="75"/>
      <c r="AD30" s="75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82" t="s">
        <v>167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 t="s">
        <v>166</v>
      </c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46"/>
      <c r="AF31" s="68" t="s">
        <v>140</v>
      </c>
      <c r="AG31" s="68"/>
      <c r="AH31" s="55" t="s">
        <v>2</v>
      </c>
      <c r="AI31" s="86"/>
      <c r="AJ31" s="86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66" t="s">
        <v>4</v>
      </c>
      <c r="I32" s="66"/>
      <c r="J32" s="66"/>
      <c r="K32" s="66"/>
      <c r="L32" s="66"/>
      <c r="M32" s="42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88" t="s">
        <v>5</v>
      </c>
      <c r="B33" s="89"/>
      <c r="C33" s="89"/>
      <c r="D33" s="90"/>
      <c r="E33" s="91" t="s">
        <v>136</v>
      </c>
      <c r="F33" s="92"/>
      <c r="G33" s="92"/>
      <c r="H33" s="92"/>
      <c r="I33" s="92"/>
      <c r="J33" s="92"/>
      <c r="K33" s="92"/>
      <c r="L33" s="85" t="s">
        <v>137</v>
      </c>
      <c r="M33" s="85"/>
      <c r="N33" s="85"/>
      <c r="O33" s="85"/>
      <c r="P33" s="85"/>
      <c r="Q33" s="85"/>
      <c r="R33" s="85"/>
      <c r="S33" s="85" t="s">
        <v>139</v>
      </c>
      <c r="T33" s="85"/>
      <c r="U33" s="85"/>
      <c r="V33" s="85"/>
      <c r="W33" s="85"/>
      <c r="X33" s="85"/>
      <c r="Y33" s="85"/>
      <c r="Z33" s="85" t="s">
        <v>6</v>
      </c>
      <c r="AA33" s="85"/>
      <c r="AB33" s="85"/>
      <c r="AC33" s="85" t="s">
        <v>7</v>
      </c>
      <c r="AD33" s="85"/>
      <c r="AE33" s="85"/>
      <c r="AF33" s="85" t="s">
        <v>8</v>
      </c>
      <c r="AG33" s="85"/>
      <c r="AH33" s="85"/>
      <c r="AI33" s="85" t="s">
        <v>9</v>
      </c>
      <c r="AJ33" s="85"/>
      <c r="AK33" s="85"/>
    </row>
    <row r="34" spans="1:45" ht="36" customHeight="1" x14ac:dyDescent="0.2">
      <c r="A34" s="75">
        <v>1</v>
      </c>
      <c r="B34" s="75" t="b">
        <f>IF($AI$5=1,1,IF($AI$5=2,11,IF($AI$5=3,21)))</f>
        <v>0</v>
      </c>
      <c r="C34" s="75" t="b">
        <f>IF($AI$5=1,1,IF($AI$5=2,11,IF($AI$5=3,21)))</f>
        <v>0</v>
      </c>
      <c r="D34" s="75" t="b">
        <f>IF($AI$5=1,1,IF($AI$5=2,11,IF($AI$5=3,21)))</f>
        <v>0</v>
      </c>
      <c r="E34" s="76"/>
      <c r="F34" s="77"/>
      <c r="G34" s="77"/>
      <c r="H34" s="77"/>
      <c r="I34" s="77"/>
      <c r="J34" s="77"/>
      <c r="K34" s="77"/>
      <c r="L34" s="78" t="e">
        <f>VLOOKUP($E34,選手登録!$O$8:$AD$57,2,0)</f>
        <v>#N/A</v>
      </c>
      <c r="M34" s="78"/>
      <c r="N34" s="78"/>
      <c r="O34" s="78"/>
      <c r="P34" s="78"/>
      <c r="Q34" s="78"/>
      <c r="R34" s="78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9" t="e">
        <f>VLOOKUP($E34,選手登録!$O$8:$AD$57,13,0)</f>
        <v>#N/A</v>
      </c>
      <c r="AA34" s="80" t="e">
        <f t="shared" ref="AA34:AB45" si="8">VLOOKUP($E34,データ,13,0)</f>
        <v>#NAME?</v>
      </c>
      <c r="AB34" s="81" t="e">
        <f t="shared" si="8"/>
        <v>#NAME?</v>
      </c>
      <c r="AC34" s="79" t="e">
        <f>VLOOKUP($E34,選手登録!$O$8:$AD$57,14,0)</f>
        <v>#N/A</v>
      </c>
      <c r="AD34" s="80" t="e">
        <f t="shared" ref="AD34:AE45" si="9">VLOOKUP($E34,データ,13,0)</f>
        <v>#NAME?</v>
      </c>
      <c r="AE34" s="81" t="e">
        <f t="shared" si="9"/>
        <v>#NAME?</v>
      </c>
      <c r="AF34" s="79" t="e">
        <f>VLOOKUP($E34,選手登録!$O$8:$AD$57,15,0)</f>
        <v>#N/A</v>
      </c>
      <c r="AG34" s="80" t="e">
        <f t="shared" ref="AG34:AH45" si="10">VLOOKUP($E34,データ,13,0)</f>
        <v>#NAME?</v>
      </c>
      <c r="AH34" s="81" t="e">
        <f t="shared" si="10"/>
        <v>#NAME?</v>
      </c>
      <c r="AI34" s="79" t="e">
        <f>VLOOKUP($E34,選手登録!$O$8:$AD$57,16,0)</f>
        <v>#N/A</v>
      </c>
      <c r="AJ34" s="80" t="e">
        <f t="shared" ref="AJ34:AK45" si="11">VLOOKUP($E34,データ,13,0)</f>
        <v>#NAME?</v>
      </c>
      <c r="AK34" s="81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5">
        <v>2</v>
      </c>
      <c r="B35" s="75" t="b">
        <f t="shared" ref="B35:D45" si="14">IF($AI$5=1,1,IF($AI$5=2,11,IF($AI$5=3,21)))</f>
        <v>0</v>
      </c>
      <c r="C35" s="75" t="b">
        <f t="shared" si="14"/>
        <v>0</v>
      </c>
      <c r="D35" s="75" t="b">
        <f t="shared" si="14"/>
        <v>0</v>
      </c>
      <c r="E35" s="76"/>
      <c r="F35" s="77"/>
      <c r="G35" s="77"/>
      <c r="H35" s="77"/>
      <c r="I35" s="77"/>
      <c r="J35" s="77"/>
      <c r="K35" s="77"/>
      <c r="L35" s="78" t="e">
        <f>VLOOKUP($E35,選手登録!$O$8:$AD$57,2,0)</f>
        <v>#N/A</v>
      </c>
      <c r="M35" s="78"/>
      <c r="N35" s="78"/>
      <c r="O35" s="78"/>
      <c r="P35" s="78"/>
      <c r="Q35" s="78"/>
      <c r="R35" s="78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9" t="e">
        <f>VLOOKUP($E35,選手登録!$O$8:$AD$57,13,0)</f>
        <v>#N/A</v>
      </c>
      <c r="AA35" s="80" t="e">
        <f t="shared" si="8"/>
        <v>#NAME?</v>
      </c>
      <c r="AB35" s="81" t="e">
        <f t="shared" si="8"/>
        <v>#NAME?</v>
      </c>
      <c r="AC35" s="79" t="e">
        <f>VLOOKUP($E35,選手登録!$O$8:$AD$57,14,0)</f>
        <v>#N/A</v>
      </c>
      <c r="AD35" s="80" t="e">
        <f t="shared" si="9"/>
        <v>#NAME?</v>
      </c>
      <c r="AE35" s="81" t="e">
        <f t="shared" si="9"/>
        <v>#NAME?</v>
      </c>
      <c r="AF35" s="79" t="e">
        <f>VLOOKUP($E35,選手登録!$O$8:$AD$57,15,0)</f>
        <v>#N/A</v>
      </c>
      <c r="AG35" s="80" t="e">
        <f t="shared" si="10"/>
        <v>#NAME?</v>
      </c>
      <c r="AH35" s="81" t="e">
        <f t="shared" si="10"/>
        <v>#NAME?</v>
      </c>
      <c r="AI35" s="79" t="e">
        <f>VLOOKUP($E35,選手登録!$O$8:$AD$57,16,0)</f>
        <v>#N/A</v>
      </c>
      <c r="AJ35" s="80" t="e">
        <f t="shared" si="11"/>
        <v>#NAME?</v>
      </c>
      <c r="AK35" s="81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5">
        <v>3</v>
      </c>
      <c r="B36" s="75" t="b">
        <f t="shared" si="14"/>
        <v>0</v>
      </c>
      <c r="C36" s="75" t="b">
        <f t="shared" si="14"/>
        <v>0</v>
      </c>
      <c r="D36" s="75" t="b">
        <f t="shared" si="14"/>
        <v>0</v>
      </c>
      <c r="E36" s="76"/>
      <c r="F36" s="77"/>
      <c r="G36" s="77"/>
      <c r="H36" s="77"/>
      <c r="I36" s="77"/>
      <c r="J36" s="77"/>
      <c r="K36" s="77"/>
      <c r="L36" s="78" t="e">
        <f>VLOOKUP($E36,選手登録!$O$8:$AD$57,2,0)</f>
        <v>#N/A</v>
      </c>
      <c r="M36" s="78"/>
      <c r="N36" s="78"/>
      <c r="O36" s="78"/>
      <c r="P36" s="78"/>
      <c r="Q36" s="78"/>
      <c r="R36" s="78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9" t="e">
        <f>VLOOKUP($E36,選手登録!$O$8:$AD$57,13,0)</f>
        <v>#N/A</v>
      </c>
      <c r="AA36" s="80" t="e">
        <f t="shared" si="8"/>
        <v>#NAME?</v>
      </c>
      <c r="AB36" s="81" t="e">
        <f t="shared" si="8"/>
        <v>#NAME?</v>
      </c>
      <c r="AC36" s="79" t="e">
        <f>VLOOKUP($E36,選手登録!$O$8:$AD$57,14,0)</f>
        <v>#N/A</v>
      </c>
      <c r="AD36" s="80" t="e">
        <f t="shared" si="9"/>
        <v>#NAME?</v>
      </c>
      <c r="AE36" s="81" t="e">
        <f t="shared" si="9"/>
        <v>#NAME?</v>
      </c>
      <c r="AF36" s="79" t="e">
        <f>VLOOKUP($E36,選手登録!$O$8:$AD$57,15,0)</f>
        <v>#N/A</v>
      </c>
      <c r="AG36" s="80" t="e">
        <f t="shared" si="10"/>
        <v>#NAME?</v>
      </c>
      <c r="AH36" s="81" t="e">
        <f t="shared" si="10"/>
        <v>#NAME?</v>
      </c>
      <c r="AI36" s="79" t="e">
        <f>VLOOKUP($E36,選手登録!$O$8:$AD$57,16,0)</f>
        <v>#N/A</v>
      </c>
      <c r="AJ36" s="80" t="e">
        <f t="shared" si="11"/>
        <v>#NAME?</v>
      </c>
      <c r="AK36" s="81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5">
        <v>4</v>
      </c>
      <c r="B37" s="75" t="b">
        <f t="shared" si="14"/>
        <v>0</v>
      </c>
      <c r="C37" s="75" t="b">
        <f t="shared" si="14"/>
        <v>0</v>
      </c>
      <c r="D37" s="75" t="b">
        <f t="shared" si="14"/>
        <v>0</v>
      </c>
      <c r="E37" s="76"/>
      <c r="F37" s="77"/>
      <c r="G37" s="77"/>
      <c r="H37" s="77"/>
      <c r="I37" s="77"/>
      <c r="J37" s="77"/>
      <c r="K37" s="77"/>
      <c r="L37" s="78" t="e">
        <f>VLOOKUP($E37,選手登録!$O$8:$AD$57,2,0)</f>
        <v>#N/A</v>
      </c>
      <c r="M37" s="78"/>
      <c r="N37" s="78"/>
      <c r="O37" s="78"/>
      <c r="P37" s="78"/>
      <c r="Q37" s="78"/>
      <c r="R37" s="78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9" t="e">
        <f>VLOOKUP($E37,選手登録!$O$8:$AD$57,13,0)</f>
        <v>#N/A</v>
      </c>
      <c r="AA37" s="80" t="e">
        <f t="shared" si="8"/>
        <v>#NAME?</v>
      </c>
      <c r="AB37" s="81" t="e">
        <f t="shared" si="8"/>
        <v>#NAME?</v>
      </c>
      <c r="AC37" s="79" t="e">
        <f>VLOOKUP($E37,選手登録!$O$8:$AD$57,14,0)</f>
        <v>#N/A</v>
      </c>
      <c r="AD37" s="80" t="e">
        <f t="shared" si="9"/>
        <v>#NAME?</v>
      </c>
      <c r="AE37" s="81" t="e">
        <f t="shared" si="9"/>
        <v>#NAME?</v>
      </c>
      <c r="AF37" s="79" t="e">
        <f>VLOOKUP($E37,選手登録!$O$8:$AD$57,15,0)</f>
        <v>#N/A</v>
      </c>
      <c r="AG37" s="80" t="e">
        <f t="shared" si="10"/>
        <v>#NAME?</v>
      </c>
      <c r="AH37" s="81" t="e">
        <f t="shared" si="10"/>
        <v>#NAME?</v>
      </c>
      <c r="AI37" s="79" t="e">
        <f>VLOOKUP($E37,選手登録!$O$8:$AD$57,16,0)</f>
        <v>#N/A</v>
      </c>
      <c r="AJ37" s="80" t="e">
        <f t="shared" si="11"/>
        <v>#NAME?</v>
      </c>
      <c r="AK37" s="81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5">
        <v>5</v>
      </c>
      <c r="B38" s="75" t="b">
        <f t="shared" si="14"/>
        <v>0</v>
      </c>
      <c r="C38" s="75" t="b">
        <f t="shared" si="14"/>
        <v>0</v>
      </c>
      <c r="D38" s="75" t="b">
        <f t="shared" si="14"/>
        <v>0</v>
      </c>
      <c r="E38" s="76"/>
      <c r="F38" s="77"/>
      <c r="G38" s="77"/>
      <c r="H38" s="77"/>
      <c r="I38" s="77"/>
      <c r="J38" s="77"/>
      <c r="K38" s="77"/>
      <c r="L38" s="78" t="e">
        <f>VLOOKUP($E38,選手登録!$O$8:$AD$57,2,0)</f>
        <v>#N/A</v>
      </c>
      <c r="M38" s="78"/>
      <c r="N38" s="78"/>
      <c r="O38" s="78"/>
      <c r="P38" s="78"/>
      <c r="Q38" s="78"/>
      <c r="R38" s="78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9" t="e">
        <f>VLOOKUP($E38,選手登録!$O$8:$AD$57,13,0)</f>
        <v>#N/A</v>
      </c>
      <c r="AA38" s="80" t="e">
        <f t="shared" si="8"/>
        <v>#NAME?</v>
      </c>
      <c r="AB38" s="81" t="e">
        <f t="shared" si="8"/>
        <v>#NAME?</v>
      </c>
      <c r="AC38" s="79" t="e">
        <f>VLOOKUP($E38,選手登録!$O$8:$AD$57,14,0)</f>
        <v>#N/A</v>
      </c>
      <c r="AD38" s="80" t="e">
        <f t="shared" si="9"/>
        <v>#NAME?</v>
      </c>
      <c r="AE38" s="81" t="e">
        <f t="shared" si="9"/>
        <v>#NAME?</v>
      </c>
      <c r="AF38" s="79" t="e">
        <f>VLOOKUP($E38,選手登録!$O$8:$AD$57,15,0)</f>
        <v>#N/A</v>
      </c>
      <c r="AG38" s="80" t="e">
        <f t="shared" si="10"/>
        <v>#NAME?</v>
      </c>
      <c r="AH38" s="81" t="e">
        <f t="shared" si="10"/>
        <v>#NAME?</v>
      </c>
      <c r="AI38" s="79" t="e">
        <f>VLOOKUP($E38,選手登録!$O$8:$AD$57,16,0)</f>
        <v>#N/A</v>
      </c>
      <c r="AJ38" s="80" t="e">
        <f t="shared" si="11"/>
        <v>#NAME?</v>
      </c>
      <c r="AK38" s="81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5">
        <v>6</v>
      </c>
      <c r="B39" s="75" t="b">
        <f t="shared" si="14"/>
        <v>0</v>
      </c>
      <c r="C39" s="75" t="b">
        <f t="shared" si="14"/>
        <v>0</v>
      </c>
      <c r="D39" s="75" t="b">
        <f t="shared" si="14"/>
        <v>0</v>
      </c>
      <c r="E39" s="76"/>
      <c r="F39" s="77"/>
      <c r="G39" s="77"/>
      <c r="H39" s="77"/>
      <c r="I39" s="77"/>
      <c r="J39" s="77"/>
      <c r="K39" s="77"/>
      <c r="L39" s="78" t="e">
        <f>VLOOKUP($E39,選手登録!$O$8:$AD$57,2,0)</f>
        <v>#N/A</v>
      </c>
      <c r="M39" s="78"/>
      <c r="N39" s="78"/>
      <c r="O39" s="78"/>
      <c r="P39" s="78"/>
      <c r="Q39" s="78"/>
      <c r="R39" s="78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9" t="e">
        <f>VLOOKUP($E39,選手登録!$O$8:$AD$57,13,0)</f>
        <v>#N/A</v>
      </c>
      <c r="AA39" s="80" t="e">
        <f t="shared" si="8"/>
        <v>#NAME?</v>
      </c>
      <c r="AB39" s="81" t="e">
        <f t="shared" si="8"/>
        <v>#NAME?</v>
      </c>
      <c r="AC39" s="79" t="e">
        <f>VLOOKUP($E39,選手登録!$O$8:$AD$57,14,0)</f>
        <v>#N/A</v>
      </c>
      <c r="AD39" s="80" t="e">
        <f t="shared" si="9"/>
        <v>#NAME?</v>
      </c>
      <c r="AE39" s="81" t="e">
        <f t="shared" si="9"/>
        <v>#NAME?</v>
      </c>
      <c r="AF39" s="79" t="e">
        <f>VLOOKUP($E39,選手登録!$O$8:$AD$57,15,0)</f>
        <v>#N/A</v>
      </c>
      <c r="AG39" s="80" t="e">
        <f t="shared" si="10"/>
        <v>#NAME?</v>
      </c>
      <c r="AH39" s="81" t="e">
        <f t="shared" si="10"/>
        <v>#NAME?</v>
      </c>
      <c r="AI39" s="79" t="e">
        <f>VLOOKUP($E39,選手登録!$O$8:$AD$57,16,0)</f>
        <v>#N/A</v>
      </c>
      <c r="AJ39" s="80" t="e">
        <f t="shared" si="11"/>
        <v>#NAME?</v>
      </c>
      <c r="AK39" s="81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5">
        <v>7</v>
      </c>
      <c r="B40" s="75" t="b">
        <f t="shared" si="14"/>
        <v>0</v>
      </c>
      <c r="C40" s="75" t="b">
        <f t="shared" si="14"/>
        <v>0</v>
      </c>
      <c r="D40" s="75" t="b">
        <f t="shared" si="14"/>
        <v>0</v>
      </c>
      <c r="E40" s="76"/>
      <c r="F40" s="77"/>
      <c r="G40" s="77"/>
      <c r="H40" s="77"/>
      <c r="I40" s="77"/>
      <c r="J40" s="77"/>
      <c r="K40" s="77"/>
      <c r="L40" s="78" t="e">
        <f>VLOOKUP($E40,選手登録!$O$8:$AD$57,2,0)</f>
        <v>#N/A</v>
      </c>
      <c r="M40" s="78"/>
      <c r="N40" s="78"/>
      <c r="O40" s="78"/>
      <c r="P40" s="78"/>
      <c r="Q40" s="78"/>
      <c r="R40" s="78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9" t="e">
        <f>VLOOKUP($E40,選手登録!$O$8:$AD$57,13,0)</f>
        <v>#N/A</v>
      </c>
      <c r="AA40" s="80" t="e">
        <f t="shared" si="8"/>
        <v>#NAME?</v>
      </c>
      <c r="AB40" s="81" t="e">
        <f t="shared" si="8"/>
        <v>#NAME?</v>
      </c>
      <c r="AC40" s="79" t="e">
        <f>VLOOKUP($E40,選手登録!$O$8:$AD$57,14,0)</f>
        <v>#N/A</v>
      </c>
      <c r="AD40" s="80" t="e">
        <f t="shared" si="9"/>
        <v>#NAME?</v>
      </c>
      <c r="AE40" s="81" t="e">
        <f t="shared" si="9"/>
        <v>#NAME?</v>
      </c>
      <c r="AF40" s="79" t="e">
        <f>VLOOKUP($E40,選手登録!$O$8:$AD$57,15,0)</f>
        <v>#N/A</v>
      </c>
      <c r="AG40" s="80" t="e">
        <f t="shared" si="10"/>
        <v>#NAME?</v>
      </c>
      <c r="AH40" s="81" t="e">
        <f t="shared" si="10"/>
        <v>#NAME?</v>
      </c>
      <c r="AI40" s="79" t="e">
        <f>VLOOKUP($E40,選手登録!$O$8:$AD$57,16,0)</f>
        <v>#N/A</v>
      </c>
      <c r="AJ40" s="80" t="e">
        <f t="shared" si="11"/>
        <v>#NAME?</v>
      </c>
      <c r="AK40" s="81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5">
        <v>8</v>
      </c>
      <c r="B41" s="75" t="b">
        <f t="shared" si="14"/>
        <v>0</v>
      </c>
      <c r="C41" s="75" t="b">
        <f t="shared" si="14"/>
        <v>0</v>
      </c>
      <c r="D41" s="75" t="b">
        <f t="shared" si="14"/>
        <v>0</v>
      </c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si="8"/>
        <v>#NAME?</v>
      </c>
      <c r="AB41" s="81" t="e">
        <f t="shared" si="8"/>
        <v>#NAME?</v>
      </c>
      <c r="AC41" s="79" t="e">
        <f>VLOOKUP($E41,選手登録!$O$8:$AD$57,14,0)</f>
        <v>#N/A</v>
      </c>
      <c r="AD41" s="80" t="e">
        <f t="shared" si="9"/>
        <v>#NAME?</v>
      </c>
      <c r="AE41" s="81" t="e">
        <f t="shared" si="9"/>
        <v>#NAME?</v>
      </c>
      <c r="AF41" s="79" t="e">
        <f>VLOOKUP($E41,選手登録!$O$8:$AD$57,15,0)</f>
        <v>#N/A</v>
      </c>
      <c r="AG41" s="80" t="e">
        <f t="shared" si="10"/>
        <v>#NAME?</v>
      </c>
      <c r="AH41" s="81" t="e">
        <f t="shared" si="10"/>
        <v>#NAME?</v>
      </c>
      <c r="AI41" s="79" t="e">
        <f>VLOOKUP($E41,選手登録!$O$8:$AD$57,16,0)</f>
        <v>#N/A</v>
      </c>
      <c r="AJ41" s="80" t="e">
        <f t="shared" si="11"/>
        <v>#NAME?</v>
      </c>
      <c r="AK41" s="81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5">
        <v>9</v>
      </c>
      <c r="B42" s="75" t="b">
        <f t="shared" si="14"/>
        <v>0</v>
      </c>
      <c r="C42" s="75" t="b">
        <f t="shared" si="14"/>
        <v>0</v>
      </c>
      <c r="D42" s="75" t="b">
        <f t="shared" si="14"/>
        <v>0</v>
      </c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8"/>
        <v>#NAME?</v>
      </c>
      <c r="AB42" s="81" t="e">
        <f t="shared" si="8"/>
        <v>#NAME?</v>
      </c>
      <c r="AC42" s="79" t="e">
        <f>VLOOKUP($E42,選手登録!$O$8:$AD$57,14,0)</f>
        <v>#N/A</v>
      </c>
      <c r="AD42" s="80" t="e">
        <f t="shared" si="9"/>
        <v>#NAME?</v>
      </c>
      <c r="AE42" s="81" t="e">
        <f t="shared" si="9"/>
        <v>#NAME?</v>
      </c>
      <c r="AF42" s="79" t="e">
        <f>VLOOKUP($E42,選手登録!$O$8:$AD$57,15,0)</f>
        <v>#N/A</v>
      </c>
      <c r="AG42" s="80" t="e">
        <f t="shared" si="10"/>
        <v>#NAME?</v>
      </c>
      <c r="AH42" s="81" t="e">
        <f t="shared" si="10"/>
        <v>#NAME?</v>
      </c>
      <c r="AI42" s="79" t="e">
        <f>VLOOKUP($E42,選手登録!$O$8:$AD$57,16,0)</f>
        <v>#N/A</v>
      </c>
      <c r="AJ42" s="80" t="e">
        <f t="shared" si="11"/>
        <v>#NAME?</v>
      </c>
      <c r="AK42" s="81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5">
        <v>10</v>
      </c>
      <c r="B43" s="75" t="b">
        <f t="shared" si="14"/>
        <v>0</v>
      </c>
      <c r="C43" s="75" t="b">
        <f t="shared" si="14"/>
        <v>0</v>
      </c>
      <c r="D43" s="75" t="b">
        <f t="shared" si="14"/>
        <v>0</v>
      </c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8"/>
        <v>#NAME?</v>
      </c>
      <c r="AB43" s="81" t="e">
        <f t="shared" si="8"/>
        <v>#NAME?</v>
      </c>
      <c r="AC43" s="79" t="e">
        <f>VLOOKUP($E43,選手登録!$O$8:$AD$57,14,0)</f>
        <v>#N/A</v>
      </c>
      <c r="AD43" s="80" t="e">
        <f t="shared" si="9"/>
        <v>#NAME?</v>
      </c>
      <c r="AE43" s="81" t="e">
        <f t="shared" si="9"/>
        <v>#NAME?</v>
      </c>
      <c r="AF43" s="79" t="e">
        <f>VLOOKUP($E43,選手登録!$O$8:$AD$57,15,0)</f>
        <v>#N/A</v>
      </c>
      <c r="AG43" s="80" t="e">
        <f t="shared" si="10"/>
        <v>#NAME?</v>
      </c>
      <c r="AH43" s="81" t="e">
        <f t="shared" si="10"/>
        <v>#NAME?</v>
      </c>
      <c r="AI43" s="79" t="e">
        <f>VLOOKUP($E43,選手登録!$O$8:$AD$57,16,0)</f>
        <v>#N/A</v>
      </c>
      <c r="AJ43" s="80" t="e">
        <f t="shared" si="11"/>
        <v>#NAME?</v>
      </c>
      <c r="AK43" s="81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5">
        <v>11</v>
      </c>
      <c r="B44" s="75" t="b">
        <f t="shared" si="14"/>
        <v>0</v>
      </c>
      <c r="C44" s="75" t="b">
        <f t="shared" si="14"/>
        <v>0</v>
      </c>
      <c r="D44" s="75" t="b">
        <f t="shared" si="14"/>
        <v>0</v>
      </c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8"/>
        <v>#NAME?</v>
      </c>
      <c r="AB44" s="81" t="e">
        <f t="shared" si="8"/>
        <v>#NAME?</v>
      </c>
      <c r="AC44" s="79" t="e">
        <f>VLOOKUP($E44,選手登録!$O$8:$AD$57,14,0)</f>
        <v>#N/A</v>
      </c>
      <c r="AD44" s="80" t="e">
        <f t="shared" si="9"/>
        <v>#NAME?</v>
      </c>
      <c r="AE44" s="81" t="e">
        <f t="shared" si="9"/>
        <v>#NAME?</v>
      </c>
      <c r="AF44" s="79" t="e">
        <f>VLOOKUP($E44,選手登録!$O$8:$AD$57,15,0)</f>
        <v>#N/A</v>
      </c>
      <c r="AG44" s="80" t="e">
        <f t="shared" si="10"/>
        <v>#NAME?</v>
      </c>
      <c r="AH44" s="81" t="e">
        <f t="shared" si="10"/>
        <v>#NAME?</v>
      </c>
      <c r="AI44" s="79" t="e">
        <f>VLOOKUP($E44,選手登録!$O$8:$AD$57,16,0)</f>
        <v>#N/A</v>
      </c>
      <c r="AJ44" s="80" t="e">
        <f t="shared" si="11"/>
        <v>#NAME?</v>
      </c>
      <c r="AK44" s="81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5">
        <v>12</v>
      </c>
      <c r="B45" s="75" t="b">
        <f t="shared" si="14"/>
        <v>0</v>
      </c>
      <c r="C45" s="75" t="b">
        <f t="shared" si="14"/>
        <v>0</v>
      </c>
      <c r="D45" s="75" t="b">
        <f t="shared" si="14"/>
        <v>0</v>
      </c>
      <c r="E45" s="76"/>
      <c r="F45" s="77"/>
      <c r="G45" s="77"/>
      <c r="H45" s="77"/>
      <c r="I45" s="77"/>
      <c r="J45" s="77"/>
      <c r="K45" s="77"/>
      <c r="L45" s="78" t="e">
        <f>VLOOKUP($E45,選手登録!$O$8:$AD$57,2,0)</f>
        <v>#N/A</v>
      </c>
      <c r="M45" s="78"/>
      <c r="N45" s="78"/>
      <c r="O45" s="78"/>
      <c r="P45" s="78"/>
      <c r="Q45" s="78"/>
      <c r="R45" s="78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9" t="e">
        <f>VLOOKUP($E45,選手登録!$O$8:$AD$57,13,0)</f>
        <v>#N/A</v>
      </c>
      <c r="AA45" s="80" t="e">
        <f t="shared" si="8"/>
        <v>#NAME?</v>
      </c>
      <c r="AB45" s="81" t="e">
        <f t="shared" si="8"/>
        <v>#NAME?</v>
      </c>
      <c r="AC45" s="79" t="e">
        <f>VLOOKUP($E45,選手登録!$O$8:$AD$57,14,0)</f>
        <v>#N/A</v>
      </c>
      <c r="AD45" s="80" t="e">
        <f t="shared" si="9"/>
        <v>#NAME?</v>
      </c>
      <c r="AE45" s="81" t="e">
        <f t="shared" si="9"/>
        <v>#NAME?</v>
      </c>
      <c r="AF45" s="79" t="e">
        <f>VLOOKUP($E45,選手登録!$O$8:$AD$57,15,0)</f>
        <v>#N/A</v>
      </c>
      <c r="AG45" s="80" t="e">
        <f t="shared" si="10"/>
        <v>#NAME?</v>
      </c>
      <c r="AH45" s="81" t="e">
        <f t="shared" si="10"/>
        <v>#NAME?</v>
      </c>
      <c r="AI45" s="79" t="e">
        <f>VLOOKUP($E45,選手登録!$O$8:$AD$57,16,0)</f>
        <v>#N/A</v>
      </c>
      <c r="AJ45" s="80" t="e">
        <f t="shared" si="11"/>
        <v>#NAME?</v>
      </c>
      <c r="AK45" s="81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67" t="s">
        <v>10</v>
      </c>
      <c r="B46" s="68"/>
      <c r="C46" s="68"/>
      <c r="D46" s="68"/>
      <c r="E46" s="69" t="s">
        <v>158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1"/>
    </row>
    <row r="47" spans="1:45" ht="18" customHeight="1" x14ac:dyDescent="0.2">
      <c r="A47" s="62"/>
      <c r="B47" s="63"/>
      <c r="C47" s="63"/>
      <c r="D47" s="63"/>
      <c r="E47" s="72" t="s">
        <v>159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18" customHeight="1" x14ac:dyDescent="0.2">
      <c r="A48" s="62"/>
      <c r="B48" s="63"/>
      <c r="C48" s="63"/>
      <c r="D48" s="63"/>
      <c r="E48" s="72" t="s">
        <v>160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68" t="s">
        <v>143</v>
      </c>
      <c r="V49" s="68"/>
      <c r="W49" s="68"/>
      <c r="X49" s="68"/>
      <c r="Y49" s="68"/>
      <c r="Z49" s="68" t="s">
        <v>144</v>
      </c>
      <c r="AA49" s="68"/>
      <c r="AB49" s="68"/>
      <c r="AC49" s="68"/>
      <c r="AD49" s="68" t="s">
        <v>142</v>
      </c>
      <c r="AE49" s="68"/>
      <c r="AF49" s="68"/>
      <c r="AG49" s="68"/>
      <c r="AH49" s="68" t="s">
        <v>141</v>
      </c>
      <c r="AI49" s="68"/>
      <c r="AJ49" s="39"/>
      <c r="AK49" s="41"/>
    </row>
    <row r="50" spans="1:45" ht="25.5" customHeight="1" x14ac:dyDescent="0.2">
      <c r="A50" s="59" t="s">
        <v>147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1"/>
    </row>
    <row r="51" spans="1:45" ht="25.5" customHeight="1" x14ac:dyDescent="0.2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4"/>
    </row>
    <row r="52" spans="1:45" ht="25.5" customHeight="1" x14ac:dyDescent="0.2">
      <c r="A52" s="44"/>
      <c r="B52" s="65" t="str">
        <f>選手登録!$B$3</f>
        <v>花園高等学校</v>
      </c>
      <c r="C52" s="65"/>
      <c r="D52" s="65"/>
      <c r="E52" s="65"/>
      <c r="F52" s="65"/>
      <c r="G52" s="65"/>
      <c r="H52" s="65"/>
      <c r="I52" s="65"/>
      <c r="J52" s="65"/>
      <c r="K52" s="65"/>
      <c r="L52" s="42"/>
      <c r="M52" s="42"/>
      <c r="N52" s="42"/>
      <c r="O52" s="42"/>
      <c r="P52" s="42"/>
      <c r="Q52" s="42"/>
      <c r="R52" s="42"/>
      <c r="S52" s="65" t="s">
        <v>146</v>
      </c>
      <c r="T52" s="65"/>
      <c r="U52" s="65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5" t="s">
        <v>145</v>
      </c>
      <c r="AI52" s="65"/>
      <c r="AJ52" s="47"/>
      <c r="AK52" s="48"/>
    </row>
    <row r="53" spans="1:45" ht="25.05" customHeight="1" x14ac:dyDescent="0.2">
      <c r="A53" s="93" t="str">
        <f>$A$1</f>
        <v>第47回 全国高等学校柔道選手権大会（個人試合）京都府予選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5"/>
    </row>
    <row r="54" spans="1:45" ht="25.05" customHeight="1" x14ac:dyDescent="0.2">
      <c r="A54" s="96" t="str">
        <f>$A$2</f>
        <v>及び　令和６年度 京都府高等学校柔道段外選手権大会　申込書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97"/>
    </row>
    <row r="55" spans="1:45" ht="20.100000000000001" customHeight="1" x14ac:dyDescent="0.2">
      <c r="A55" s="85" t="s">
        <v>0</v>
      </c>
      <c r="B55" s="85"/>
      <c r="C55" s="85"/>
      <c r="D55" s="85" t="s">
        <v>1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 t="s">
        <v>32</v>
      </c>
      <c r="P55" s="85"/>
      <c r="Q55" s="85"/>
      <c r="R55" s="85"/>
      <c r="S55" s="85" t="s">
        <v>138</v>
      </c>
      <c r="T55" s="85"/>
      <c r="U55" s="85"/>
      <c r="V55" s="85"/>
      <c r="W55" s="85"/>
      <c r="X55" s="85"/>
      <c r="Y55" s="85" t="s">
        <v>137</v>
      </c>
      <c r="Z55" s="85"/>
      <c r="AA55" s="85"/>
      <c r="AB55" s="85"/>
      <c r="AC55" s="85"/>
      <c r="AD55" s="85"/>
      <c r="AE55" s="85" t="s">
        <v>139</v>
      </c>
      <c r="AF55" s="85"/>
      <c r="AG55" s="85"/>
      <c r="AH55" s="85"/>
      <c r="AI55" s="85"/>
      <c r="AJ55" s="85"/>
      <c r="AK55" s="85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7</v>
      </c>
      <c r="C56" s="58" t="str">
        <f>MID(選手登録!$A$3,3,1)</f>
        <v>3</v>
      </c>
      <c r="D56" s="98" t="str">
        <f>選手登録!$B$3</f>
        <v>花園高等学校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 t="str">
        <f>選手登録!$C$3</f>
        <v>（花園）</v>
      </c>
      <c r="P56" s="98"/>
      <c r="Q56" s="98"/>
      <c r="R56" s="98"/>
      <c r="S56" s="99" t="str">
        <f>選手登録!$O$3</f>
        <v xml:space="preserve"> </v>
      </c>
      <c r="T56" s="99"/>
      <c r="U56" s="99"/>
      <c r="V56" s="99"/>
      <c r="W56" s="99"/>
      <c r="X56" s="99"/>
      <c r="Y56" s="75" t="str">
        <f>選手登録!$P$3</f>
        <v xml:space="preserve"> </v>
      </c>
      <c r="Z56" s="75"/>
      <c r="AA56" s="75"/>
      <c r="AB56" s="75"/>
      <c r="AC56" s="75"/>
      <c r="AD56" s="75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82" t="s">
        <v>167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 t="s">
        <v>166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46"/>
      <c r="AF57" s="68" t="s">
        <v>140</v>
      </c>
      <c r="AG57" s="68"/>
      <c r="AH57" s="55" t="s">
        <v>2</v>
      </c>
      <c r="AI57" s="86"/>
      <c r="AJ57" s="86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66" t="s">
        <v>4</v>
      </c>
      <c r="I58" s="66"/>
      <c r="J58" s="66"/>
      <c r="K58" s="66"/>
      <c r="L58" s="66"/>
      <c r="M58" s="42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88" t="s">
        <v>5</v>
      </c>
      <c r="B59" s="89"/>
      <c r="C59" s="89"/>
      <c r="D59" s="90"/>
      <c r="E59" s="91" t="s">
        <v>136</v>
      </c>
      <c r="F59" s="92"/>
      <c r="G59" s="92"/>
      <c r="H59" s="92"/>
      <c r="I59" s="92"/>
      <c r="J59" s="92"/>
      <c r="K59" s="92"/>
      <c r="L59" s="85" t="s">
        <v>137</v>
      </c>
      <c r="M59" s="85"/>
      <c r="N59" s="85"/>
      <c r="O59" s="85"/>
      <c r="P59" s="85"/>
      <c r="Q59" s="85"/>
      <c r="R59" s="85"/>
      <c r="S59" s="85" t="s">
        <v>139</v>
      </c>
      <c r="T59" s="85"/>
      <c r="U59" s="85"/>
      <c r="V59" s="85"/>
      <c r="W59" s="85"/>
      <c r="X59" s="85"/>
      <c r="Y59" s="85"/>
      <c r="Z59" s="85" t="s">
        <v>6</v>
      </c>
      <c r="AA59" s="85"/>
      <c r="AB59" s="85"/>
      <c r="AC59" s="85" t="s">
        <v>7</v>
      </c>
      <c r="AD59" s="85"/>
      <c r="AE59" s="85"/>
      <c r="AF59" s="85" t="s">
        <v>8</v>
      </c>
      <c r="AG59" s="85"/>
      <c r="AH59" s="85"/>
      <c r="AI59" s="85" t="s">
        <v>9</v>
      </c>
      <c r="AJ59" s="85"/>
      <c r="AK59" s="85"/>
    </row>
    <row r="60" spans="1:45" ht="36" customHeight="1" x14ac:dyDescent="0.2">
      <c r="A60" s="75">
        <v>1</v>
      </c>
      <c r="B60" s="75" t="b">
        <f>IF($AI$5=1,1,IF($AI$5=2,11,IF($AI$5=3,21)))</f>
        <v>0</v>
      </c>
      <c r="C60" s="75" t="b">
        <f>IF($AI$5=1,1,IF($AI$5=2,11,IF($AI$5=3,21)))</f>
        <v>0</v>
      </c>
      <c r="D60" s="75" t="b">
        <f>IF($AI$5=1,1,IF($AI$5=2,11,IF($AI$5=3,21)))</f>
        <v>0</v>
      </c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ref="AA60:AB71" si="16">VLOOKUP($E60,データ,13,0)</f>
        <v>#NAME?</v>
      </c>
      <c r="AB60" s="81" t="e">
        <f t="shared" si="16"/>
        <v>#NAME?</v>
      </c>
      <c r="AC60" s="79" t="e">
        <f>VLOOKUP($E60,選手登録!$O$8:$AD$57,14,0)</f>
        <v>#N/A</v>
      </c>
      <c r="AD60" s="80" t="e">
        <f t="shared" ref="AD60:AE71" si="17">VLOOKUP($E60,データ,13,0)</f>
        <v>#NAME?</v>
      </c>
      <c r="AE60" s="81" t="e">
        <f t="shared" si="17"/>
        <v>#NAME?</v>
      </c>
      <c r="AF60" s="79" t="e">
        <f>VLOOKUP($E60,選手登録!$O$8:$AD$57,15,0)</f>
        <v>#N/A</v>
      </c>
      <c r="AG60" s="80" t="e">
        <f t="shared" ref="AG60:AH71" si="18">VLOOKUP($E60,データ,13,0)</f>
        <v>#NAME?</v>
      </c>
      <c r="AH60" s="81" t="e">
        <f t="shared" si="18"/>
        <v>#NAME?</v>
      </c>
      <c r="AI60" s="79" t="e">
        <f>VLOOKUP($E60,選手登録!$O$8:$AD$57,16,0)</f>
        <v>#N/A</v>
      </c>
      <c r="AJ60" s="80" t="e">
        <f t="shared" ref="AJ60:AK71" si="19">VLOOKUP($E60,データ,13,0)</f>
        <v>#NAME?</v>
      </c>
      <c r="AK60" s="81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5">
        <v>2</v>
      </c>
      <c r="B61" s="75" t="b">
        <f t="shared" ref="B61:D71" si="22">IF($AI$5=1,1,IF($AI$5=2,11,IF($AI$5=3,21)))</f>
        <v>0</v>
      </c>
      <c r="C61" s="75" t="b">
        <f t="shared" si="22"/>
        <v>0</v>
      </c>
      <c r="D61" s="75" t="b">
        <f t="shared" si="22"/>
        <v>0</v>
      </c>
      <c r="E61" s="76"/>
      <c r="F61" s="77"/>
      <c r="G61" s="77"/>
      <c r="H61" s="77"/>
      <c r="I61" s="77"/>
      <c r="J61" s="77"/>
      <c r="K61" s="77"/>
      <c r="L61" s="78" t="e">
        <f>VLOOKUP($E61,選手登録!$O$8:$AD$57,2,0)</f>
        <v>#N/A</v>
      </c>
      <c r="M61" s="78"/>
      <c r="N61" s="78"/>
      <c r="O61" s="78"/>
      <c r="P61" s="78"/>
      <c r="Q61" s="78"/>
      <c r="R61" s="78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9" t="e">
        <f>VLOOKUP($E61,選手登録!$O$8:$AD$57,13,0)</f>
        <v>#N/A</v>
      </c>
      <c r="AA61" s="80" t="e">
        <f t="shared" si="16"/>
        <v>#NAME?</v>
      </c>
      <c r="AB61" s="81" t="e">
        <f t="shared" si="16"/>
        <v>#NAME?</v>
      </c>
      <c r="AC61" s="79" t="e">
        <f>VLOOKUP($E61,選手登録!$O$8:$AD$57,14,0)</f>
        <v>#N/A</v>
      </c>
      <c r="AD61" s="80" t="e">
        <f t="shared" si="17"/>
        <v>#NAME?</v>
      </c>
      <c r="AE61" s="81" t="e">
        <f t="shared" si="17"/>
        <v>#NAME?</v>
      </c>
      <c r="AF61" s="79" t="e">
        <f>VLOOKUP($E61,選手登録!$O$8:$AD$57,15,0)</f>
        <v>#N/A</v>
      </c>
      <c r="AG61" s="80" t="e">
        <f t="shared" si="18"/>
        <v>#NAME?</v>
      </c>
      <c r="AH61" s="81" t="e">
        <f t="shared" si="18"/>
        <v>#NAME?</v>
      </c>
      <c r="AI61" s="79" t="e">
        <f>VLOOKUP($E61,選手登録!$O$8:$AD$57,16,0)</f>
        <v>#N/A</v>
      </c>
      <c r="AJ61" s="80" t="e">
        <f t="shared" si="19"/>
        <v>#NAME?</v>
      </c>
      <c r="AK61" s="81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5">
        <v>3</v>
      </c>
      <c r="B62" s="75" t="b">
        <f t="shared" si="22"/>
        <v>0</v>
      </c>
      <c r="C62" s="75" t="b">
        <f t="shared" si="22"/>
        <v>0</v>
      </c>
      <c r="D62" s="75" t="b">
        <f t="shared" si="22"/>
        <v>0</v>
      </c>
      <c r="E62" s="76"/>
      <c r="F62" s="77"/>
      <c r="G62" s="77"/>
      <c r="H62" s="77"/>
      <c r="I62" s="77"/>
      <c r="J62" s="77"/>
      <c r="K62" s="77"/>
      <c r="L62" s="78" t="e">
        <f>VLOOKUP($E62,選手登録!$O$8:$AD$57,2,0)</f>
        <v>#N/A</v>
      </c>
      <c r="M62" s="78"/>
      <c r="N62" s="78"/>
      <c r="O62" s="78"/>
      <c r="P62" s="78"/>
      <c r="Q62" s="78"/>
      <c r="R62" s="78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9" t="e">
        <f>VLOOKUP($E62,選手登録!$O$8:$AD$57,13,0)</f>
        <v>#N/A</v>
      </c>
      <c r="AA62" s="80" t="e">
        <f t="shared" si="16"/>
        <v>#NAME?</v>
      </c>
      <c r="AB62" s="81" t="e">
        <f t="shared" si="16"/>
        <v>#NAME?</v>
      </c>
      <c r="AC62" s="79" t="e">
        <f>VLOOKUP($E62,選手登録!$O$8:$AD$57,14,0)</f>
        <v>#N/A</v>
      </c>
      <c r="AD62" s="80" t="e">
        <f t="shared" si="17"/>
        <v>#NAME?</v>
      </c>
      <c r="AE62" s="81" t="e">
        <f t="shared" si="17"/>
        <v>#NAME?</v>
      </c>
      <c r="AF62" s="79" t="e">
        <f>VLOOKUP($E62,選手登録!$O$8:$AD$57,15,0)</f>
        <v>#N/A</v>
      </c>
      <c r="AG62" s="80" t="e">
        <f t="shared" si="18"/>
        <v>#NAME?</v>
      </c>
      <c r="AH62" s="81" t="e">
        <f t="shared" si="18"/>
        <v>#NAME?</v>
      </c>
      <c r="AI62" s="79" t="e">
        <f>VLOOKUP($E62,選手登録!$O$8:$AD$57,16,0)</f>
        <v>#N/A</v>
      </c>
      <c r="AJ62" s="80" t="e">
        <f t="shared" si="19"/>
        <v>#NAME?</v>
      </c>
      <c r="AK62" s="81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5">
        <v>4</v>
      </c>
      <c r="B63" s="75" t="b">
        <f t="shared" si="22"/>
        <v>0</v>
      </c>
      <c r="C63" s="75" t="b">
        <f t="shared" si="22"/>
        <v>0</v>
      </c>
      <c r="D63" s="75" t="b">
        <f t="shared" si="22"/>
        <v>0</v>
      </c>
      <c r="E63" s="76"/>
      <c r="F63" s="77"/>
      <c r="G63" s="77"/>
      <c r="H63" s="77"/>
      <c r="I63" s="77"/>
      <c r="J63" s="77"/>
      <c r="K63" s="77"/>
      <c r="L63" s="78" t="e">
        <f>VLOOKUP($E63,選手登録!$O$8:$AD$57,2,0)</f>
        <v>#N/A</v>
      </c>
      <c r="M63" s="78"/>
      <c r="N63" s="78"/>
      <c r="O63" s="78"/>
      <c r="P63" s="78"/>
      <c r="Q63" s="78"/>
      <c r="R63" s="78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9" t="e">
        <f>VLOOKUP($E63,選手登録!$O$8:$AD$57,13,0)</f>
        <v>#N/A</v>
      </c>
      <c r="AA63" s="80" t="e">
        <f t="shared" si="16"/>
        <v>#NAME?</v>
      </c>
      <c r="AB63" s="81" t="e">
        <f t="shared" si="16"/>
        <v>#NAME?</v>
      </c>
      <c r="AC63" s="79" t="e">
        <f>VLOOKUP($E63,選手登録!$O$8:$AD$57,14,0)</f>
        <v>#N/A</v>
      </c>
      <c r="AD63" s="80" t="e">
        <f t="shared" si="17"/>
        <v>#NAME?</v>
      </c>
      <c r="AE63" s="81" t="e">
        <f t="shared" si="17"/>
        <v>#NAME?</v>
      </c>
      <c r="AF63" s="79" t="e">
        <f>VLOOKUP($E63,選手登録!$O$8:$AD$57,15,0)</f>
        <v>#N/A</v>
      </c>
      <c r="AG63" s="80" t="e">
        <f t="shared" si="18"/>
        <v>#NAME?</v>
      </c>
      <c r="AH63" s="81" t="e">
        <f t="shared" si="18"/>
        <v>#NAME?</v>
      </c>
      <c r="AI63" s="79" t="e">
        <f>VLOOKUP($E63,選手登録!$O$8:$AD$57,16,0)</f>
        <v>#N/A</v>
      </c>
      <c r="AJ63" s="80" t="e">
        <f t="shared" si="19"/>
        <v>#NAME?</v>
      </c>
      <c r="AK63" s="81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5">
        <v>5</v>
      </c>
      <c r="B64" s="75" t="b">
        <f t="shared" si="22"/>
        <v>0</v>
      </c>
      <c r="C64" s="75" t="b">
        <f t="shared" si="22"/>
        <v>0</v>
      </c>
      <c r="D64" s="75" t="b">
        <f t="shared" si="22"/>
        <v>0</v>
      </c>
      <c r="E64" s="76"/>
      <c r="F64" s="77"/>
      <c r="G64" s="77"/>
      <c r="H64" s="77"/>
      <c r="I64" s="77"/>
      <c r="J64" s="77"/>
      <c r="K64" s="77"/>
      <c r="L64" s="78" t="e">
        <f>VLOOKUP($E64,選手登録!$O$8:$AD$57,2,0)</f>
        <v>#N/A</v>
      </c>
      <c r="M64" s="78"/>
      <c r="N64" s="78"/>
      <c r="O64" s="78"/>
      <c r="P64" s="78"/>
      <c r="Q64" s="78"/>
      <c r="R64" s="78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9" t="e">
        <f>VLOOKUP($E64,選手登録!$O$8:$AD$57,13,0)</f>
        <v>#N/A</v>
      </c>
      <c r="AA64" s="80" t="e">
        <f t="shared" si="16"/>
        <v>#NAME?</v>
      </c>
      <c r="AB64" s="81" t="e">
        <f t="shared" si="16"/>
        <v>#NAME?</v>
      </c>
      <c r="AC64" s="79" t="e">
        <f>VLOOKUP($E64,選手登録!$O$8:$AD$57,14,0)</f>
        <v>#N/A</v>
      </c>
      <c r="AD64" s="80" t="e">
        <f t="shared" si="17"/>
        <v>#NAME?</v>
      </c>
      <c r="AE64" s="81" t="e">
        <f t="shared" si="17"/>
        <v>#NAME?</v>
      </c>
      <c r="AF64" s="79" t="e">
        <f>VLOOKUP($E64,選手登録!$O$8:$AD$57,15,0)</f>
        <v>#N/A</v>
      </c>
      <c r="AG64" s="80" t="e">
        <f t="shared" si="18"/>
        <v>#NAME?</v>
      </c>
      <c r="AH64" s="81" t="e">
        <f t="shared" si="18"/>
        <v>#NAME?</v>
      </c>
      <c r="AI64" s="79" t="e">
        <f>VLOOKUP($E64,選手登録!$O$8:$AD$57,16,0)</f>
        <v>#N/A</v>
      </c>
      <c r="AJ64" s="80" t="e">
        <f t="shared" si="19"/>
        <v>#NAME?</v>
      </c>
      <c r="AK64" s="81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5">
        <v>6</v>
      </c>
      <c r="B65" s="75" t="b">
        <f t="shared" si="22"/>
        <v>0</v>
      </c>
      <c r="C65" s="75" t="b">
        <f t="shared" si="22"/>
        <v>0</v>
      </c>
      <c r="D65" s="75" t="b">
        <f t="shared" si="22"/>
        <v>0</v>
      </c>
      <c r="E65" s="76"/>
      <c r="F65" s="77"/>
      <c r="G65" s="77"/>
      <c r="H65" s="77"/>
      <c r="I65" s="77"/>
      <c r="J65" s="77"/>
      <c r="K65" s="77"/>
      <c r="L65" s="78" t="e">
        <f>VLOOKUP($E65,選手登録!$O$8:$AD$57,2,0)</f>
        <v>#N/A</v>
      </c>
      <c r="M65" s="78"/>
      <c r="N65" s="78"/>
      <c r="O65" s="78"/>
      <c r="P65" s="78"/>
      <c r="Q65" s="78"/>
      <c r="R65" s="78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9" t="e">
        <f>VLOOKUP($E65,選手登録!$O$8:$AD$57,13,0)</f>
        <v>#N/A</v>
      </c>
      <c r="AA65" s="80" t="e">
        <f t="shared" si="16"/>
        <v>#NAME?</v>
      </c>
      <c r="AB65" s="81" t="e">
        <f t="shared" si="16"/>
        <v>#NAME?</v>
      </c>
      <c r="AC65" s="79" t="e">
        <f>VLOOKUP($E65,選手登録!$O$8:$AD$57,14,0)</f>
        <v>#N/A</v>
      </c>
      <c r="AD65" s="80" t="e">
        <f t="shared" si="17"/>
        <v>#NAME?</v>
      </c>
      <c r="AE65" s="81" t="e">
        <f t="shared" si="17"/>
        <v>#NAME?</v>
      </c>
      <c r="AF65" s="79" t="e">
        <f>VLOOKUP($E65,選手登録!$O$8:$AD$57,15,0)</f>
        <v>#N/A</v>
      </c>
      <c r="AG65" s="80" t="e">
        <f t="shared" si="18"/>
        <v>#NAME?</v>
      </c>
      <c r="AH65" s="81" t="e">
        <f t="shared" si="18"/>
        <v>#NAME?</v>
      </c>
      <c r="AI65" s="79" t="e">
        <f>VLOOKUP($E65,選手登録!$O$8:$AD$57,16,0)</f>
        <v>#N/A</v>
      </c>
      <c r="AJ65" s="80" t="e">
        <f t="shared" si="19"/>
        <v>#NAME?</v>
      </c>
      <c r="AK65" s="81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5">
        <v>7</v>
      </c>
      <c r="B66" s="75" t="b">
        <f t="shared" si="22"/>
        <v>0</v>
      </c>
      <c r="C66" s="75" t="b">
        <f t="shared" si="22"/>
        <v>0</v>
      </c>
      <c r="D66" s="75" t="b">
        <f t="shared" si="22"/>
        <v>0</v>
      </c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si="16"/>
        <v>#NAME?</v>
      </c>
      <c r="AB66" s="81" t="e">
        <f t="shared" si="16"/>
        <v>#NAME?</v>
      </c>
      <c r="AC66" s="79" t="e">
        <f>VLOOKUP($E66,選手登録!$O$8:$AD$57,14,0)</f>
        <v>#N/A</v>
      </c>
      <c r="AD66" s="80" t="e">
        <f t="shared" si="17"/>
        <v>#NAME?</v>
      </c>
      <c r="AE66" s="81" t="e">
        <f t="shared" si="17"/>
        <v>#NAME?</v>
      </c>
      <c r="AF66" s="79" t="e">
        <f>VLOOKUP($E66,選手登録!$O$8:$AD$57,15,0)</f>
        <v>#N/A</v>
      </c>
      <c r="AG66" s="80" t="e">
        <f t="shared" si="18"/>
        <v>#NAME?</v>
      </c>
      <c r="AH66" s="81" t="e">
        <f t="shared" si="18"/>
        <v>#NAME?</v>
      </c>
      <c r="AI66" s="79" t="e">
        <f>VLOOKUP($E66,選手登録!$O$8:$AD$57,16,0)</f>
        <v>#N/A</v>
      </c>
      <c r="AJ66" s="80" t="e">
        <f t="shared" si="19"/>
        <v>#NAME?</v>
      </c>
      <c r="AK66" s="81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5">
        <v>8</v>
      </c>
      <c r="B67" s="75" t="b">
        <f t="shared" si="22"/>
        <v>0</v>
      </c>
      <c r="C67" s="75" t="b">
        <f t="shared" si="22"/>
        <v>0</v>
      </c>
      <c r="D67" s="75" t="b">
        <f t="shared" si="22"/>
        <v>0</v>
      </c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16"/>
        <v>#NAME?</v>
      </c>
      <c r="AB67" s="81" t="e">
        <f t="shared" si="16"/>
        <v>#NAME?</v>
      </c>
      <c r="AC67" s="79" t="e">
        <f>VLOOKUP($E67,選手登録!$O$8:$AD$57,14,0)</f>
        <v>#N/A</v>
      </c>
      <c r="AD67" s="80" t="e">
        <f t="shared" si="17"/>
        <v>#NAME?</v>
      </c>
      <c r="AE67" s="81" t="e">
        <f t="shared" si="17"/>
        <v>#NAME?</v>
      </c>
      <c r="AF67" s="79" t="e">
        <f>VLOOKUP($E67,選手登録!$O$8:$AD$57,15,0)</f>
        <v>#N/A</v>
      </c>
      <c r="AG67" s="80" t="e">
        <f t="shared" si="18"/>
        <v>#NAME?</v>
      </c>
      <c r="AH67" s="81" t="e">
        <f t="shared" si="18"/>
        <v>#NAME?</v>
      </c>
      <c r="AI67" s="79" t="e">
        <f>VLOOKUP($E67,選手登録!$O$8:$AD$57,16,0)</f>
        <v>#N/A</v>
      </c>
      <c r="AJ67" s="80" t="e">
        <f t="shared" si="19"/>
        <v>#NAME?</v>
      </c>
      <c r="AK67" s="81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5">
        <v>9</v>
      </c>
      <c r="B68" s="75" t="b">
        <f t="shared" si="22"/>
        <v>0</v>
      </c>
      <c r="C68" s="75" t="b">
        <f t="shared" si="22"/>
        <v>0</v>
      </c>
      <c r="D68" s="75" t="b">
        <f t="shared" si="22"/>
        <v>0</v>
      </c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16"/>
        <v>#NAME?</v>
      </c>
      <c r="AB68" s="81" t="e">
        <f t="shared" si="16"/>
        <v>#NAME?</v>
      </c>
      <c r="AC68" s="79" t="e">
        <f>VLOOKUP($E68,選手登録!$O$8:$AD$57,14,0)</f>
        <v>#N/A</v>
      </c>
      <c r="AD68" s="80" t="e">
        <f t="shared" si="17"/>
        <v>#NAME?</v>
      </c>
      <c r="AE68" s="81" t="e">
        <f t="shared" si="17"/>
        <v>#NAME?</v>
      </c>
      <c r="AF68" s="79" t="e">
        <f>VLOOKUP($E68,選手登録!$O$8:$AD$57,15,0)</f>
        <v>#N/A</v>
      </c>
      <c r="AG68" s="80" t="e">
        <f t="shared" si="18"/>
        <v>#NAME?</v>
      </c>
      <c r="AH68" s="81" t="e">
        <f t="shared" si="18"/>
        <v>#NAME?</v>
      </c>
      <c r="AI68" s="79" t="e">
        <f>VLOOKUP($E68,選手登録!$O$8:$AD$57,16,0)</f>
        <v>#N/A</v>
      </c>
      <c r="AJ68" s="80" t="e">
        <f t="shared" si="19"/>
        <v>#NAME?</v>
      </c>
      <c r="AK68" s="81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5">
        <v>10</v>
      </c>
      <c r="B69" s="75" t="b">
        <f t="shared" si="22"/>
        <v>0</v>
      </c>
      <c r="C69" s="75" t="b">
        <f t="shared" si="22"/>
        <v>0</v>
      </c>
      <c r="D69" s="75" t="b">
        <f t="shared" si="22"/>
        <v>0</v>
      </c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16"/>
        <v>#NAME?</v>
      </c>
      <c r="AB69" s="81" t="e">
        <f t="shared" si="16"/>
        <v>#NAME?</v>
      </c>
      <c r="AC69" s="79" t="e">
        <f>VLOOKUP($E69,選手登録!$O$8:$AD$57,14,0)</f>
        <v>#N/A</v>
      </c>
      <c r="AD69" s="80" t="e">
        <f t="shared" si="17"/>
        <v>#NAME?</v>
      </c>
      <c r="AE69" s="81" t="e">
        <f t="shared" si="17"/>
        <v>#NAME?</v>
      </c>
      <c r="AF69" s="79" t="e">
        <f>VLOOKUP($E69,選手登録!$O$8:$AD$57,15,0)</f>
        <v>#N/A</v>
      </c>
      <c r="AG69" s="80" t="e">
        <f t="shared" si="18"/>
        <v>#NAME?</v>
      </c>
      <c r="AH69" s="81" t="e">
        <f t="shared" si="18"/>
        <v>#NAME?</v>
      </c>
      <c r="AI69" s="79" t="e">
        <f>VLOOKUP($E69,選手登録!$O$8:$AD$57,16,0)</f>
        <v>#N/A</v>
      </c>
      <c r="AJ69" s="80" t="e">
        <f t="shared" si="19"/>
        <v>#NAME?</v>
      </c>
      <c r="AK69" s="81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5">
        <v>11</v>
      </c>
      <c r="B70" s="75" t="b">
        <f t="shared" si="22"/>
        <v>0</v>
      </c>
      <c r="C70" s="75" t="b">
        <f t="shared" si="22"/>
        <v>0</v>
      </c>
      <c r="D70" s="75" t="b">
        <f t="shared" si="22"/>
        <v>0</v>
      </c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16"/>
        <v>#NAME?</v>
      </c>
      <c r="AB70" s="81" t="e">
        <f t="shared" si="16"/>
        <v>#NAME?</v>
      </c>
      <c r="AC70" s="79" t="e">
        <f>VLOOKUP($E70,選手登録!$O$8:$AD$57,14,0)</f>
        <v>#N/A</v>
      </c>
      <c r="AD70" s="80" t="e">
        <f t="shared" si="17"/>
        <v>#NAME?</v>
      </c>
      <c r="AE70" s="81" t="e">
        <f t="shared" si="17"/>
        <v>#NAME?</v>
      </c>
      <c r="AF70" s="79" t="e">
        <f>VLOOKUP($E70,選手登録!$O$8:$AD$57,15,0)</f>
        <v>#N/A</v>
      </c>
      <c r="AG70" s="80" t="e">
        <f t="shared" si="18"/>
        <v>#NAME?</v>
      </c>
      <c r="AH70" s="81" t="e">
        <f t="shared" si="18"/>
        <v>#NAME?</v>
      </c>
      <c r="AI70" s="79" t="e">
        <f>VLOOKUP($E70,選手登録!$O$8:$AD$57,16,0)</f>
        <v>#N/A</v>
      </c>
      <c r="AJ70" s="80" t="e">
        <f t="shared" si="19"/>
        <v>#NAME?</v>
      </c>
      <c r="AK70" s="81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5">
        <v>12</v>
      </c>
      <c r="B71" s="75" t="b">
        <f t="shared" si="22"/>
        <v>0</v>
      </c>
      <c r="C71" s="75" t="b">
        <f t="shared" si="22"/>
        <v>0</v>
      </c>
      <c r="D71" s="75" t="b">
        <f t="shared" si="22"/>
        <v>0</v>
      </c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16"/>
        <v>#NAME?</v>
      </c>
      <c r="AB71" s="81" t="e">
        <f t="shared" si="16"/>
        <v>#NAME?</v>
      </c>
      <c r="AC71" s="79" t="e">
        <f>VLOOKUP($E71,選手登録!$O$8:$AD$57,14,0)</f>
        <v>#N/A</v>
      </c>
      <c r="AD71" s="80" t="e">
        <f t="shared" si="17"/>
        <v>#NAME?</v>
      </c>
      <c r="AE71" s="81" t="e">
        <f t="shared" si="17"/>
        <v>#NAME?</v>
      </c>
      <c r="AF71" s="79" t="e">
        <f>VLOOKUP($E71,選手登録!$O$8:$AD$57,15,0)</f>
        <v>#N/A</v>
      </c>
      <c r="AG71" s="80" t="e">
        <f t="shared" si="18"/>
        <v>#NAME?</v>
      </c>
      <c r="AH71" s="81" t="e">
        <f t="shared" si="18"/>
        <v>#NAME?</v>
      </c>
      <c r="AI71" s="79" t="e">
        <f>VLOOKUP($E71,選手登録!$O$8:$AD$57,16,0)</f>
        <v>#N/A</v>
      </c>
      <c r="AJ71" s="80" t="e">
        <f t="shared" si="19"/>
        <v>#NAME?</v>
      </c>
      <c r="AK71" s="81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67" t="s">
        <v>10</v>
      </c>
      <c r="B72" s="68"/>
      <c r="C72" s="68"/>
      <c r="D72" s="68"/>
      <c r="E72" s="69" t="s">
        <v>158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1"/>
    </row>
    <row r="73" spans="1:45" ht="18" customHeight="1" x14ac:dyDescent="0.2">
      <c r="A73" s="62"/>
      <c r="B73" s="63"/>
      <c r="C73" s="63"/>
      <c r="D73" s="63"/>
      <c r="E73" s="72" t="s">
        <v>159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4"/>
    </row>
    <row r="74" spans="1:45" ht="18" customHeight="1" x14ac:dyDescent="0.2">
      <c r="A74" s="62"/>
      <c r="B74" s="63"/>
      <c r="C74" s="63"/>
      <c r="D74" s="63"/>
      <c r="E74" s="72" t="s">
        <v>160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68" t="s">
        <v>143</v>
      </c>
      <c r="V75" s="68"/>
      <c r="W75" s="68"/>
      <c r="X75" s="68"/>
      <c r="Y75" s="68"/>
      <c r="Z75" s="68" t="s">
        <v>144</v>
      </c>
      <c r="AA75" s="68"/>
      <c r="AB75" s="68"/>
      <c r="AC75" s="68"/>
      <c r="AD75" s="68" t="s">
        <v>142</v>
      </c>
      <c r="AE75" s="68"/>
      <c r="AF75" s="68"/>
      <c r="AG75" s="68"/>
      <c r="AH75" s="68" t="s">
        <v>141</v>
      </c>
      <c r="AI75" s="68"/>
      <c r="AJ75" s="39"/>
      <c r="AK75" s="41"/>
    </row>
    <row r="76" spans="1:45" ht="25.5" customHeight="1" x14ac:dyDescent="0.2">
      <c r="A76" s="59" t="s">
        <v>147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1"/>
    </row>
    <row r="77" spans="1:45" ht="25.5" customHeight="1" x14ac:dyDescent="0.2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4"/>
    </row>
    <row r="78" spans="1:45" ht="25.5" customHeight="1" x14ac:dyDescent="0.2">
      <c r="A78" s="44"/>
      <c r="B78" s="65" t="str">
        <f>選手登録!$B$3</f>
        <v>花園高等学校</v>
      </c>
      <c r="C78" s="65"/>
      <c r="D78" s="65"/>
      <c r="E78" s="65"/>
      <c r="F78" s="65"/>
      <c r="G78" s="65"/>
      <c r="H78" s="65"/>
      <c r="I78" s="65"/>
      <c r="J78" s="65"/>
      <c r="K78" s="65"/>
      <c r="L78" s="42"/>
      <c r="M78" s="42"/>
      <c r="N78" s="42"/>
      <c r="O78" s="42"/>
      <c r="P78" s="42"/>
      <c r="Q78" s="42"/>
      <c r="R78" s="42"/>
      <c r="S78" s="65" t="s">
        <v>146</v>
      </c>
      <c r="T78" s="65"/>
      <c r="U78" s="65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5" t="s">
        <v>145</v>
      </c>
      <c r="AI78" s="65"/>
      <c r="AJ78" s="47"/>
      <c r="AK78" s="48"/>
    </row>
    <row r="79" spans="1:45" ht="25.05" customHeight="1" x14ac:dyDescent="0.2">
      <c r="A79" s="93" t="str">
        <f>$A$1</f>
        <v>第47回 全国高等学校柔道選手権大会（個人試合）京都府予選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45" ht="25.05" customHeight="1" x14ac:dyDescent="0.2">
      <c r="A80" s="96" t="str">
        <f>$A$2</f>
        <v>及び　令和６年度 京都府高等学校柔道段外選手権大会　申込書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97"/>
    </row>
    <row r="81" spans="1:45" ht="20.100000000000001" customHeight="1" x14ac:dyDescent="0.2">
      <c r="A81" s="85" t="s">
        <v>0</v>
      </c>
      <c r="B81" s="85"/>
      <c r="C81" s="85"/>
      <c r="D81" s="85" t="s">
        <v>1</v>
      </c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 t="s">
        <v>32</v>
      </c>
      <c r="P81" s="85"/>
      <c r="Q81" s="85"/>
      <c r="R81" s="85"/>
      <c r="S81" s="85" t="s">
        <v>138</v>
      </c>
      <c r="T81" s="85"/>
      <c r="U81" s="85"/>
      <c r="V81" s="85"/>
      <c r="W81" s="85"/>
      <c r="X81" s="85"/>
      <c r="Y81" s="85" t="s">
        <v>137</v>
      </c>
      <c r="Z81" s="85"/>
      <c r="AA81" s="85"/>
      <c r="AB81" s="85"/>
      <c r="AC81" s="85"/>
      <c r="AD81" s="85"/>
      <c r="AE81" s="85" t="s">
        <v>139</v>
      </c>
      <c r="AF81" s="85"/>
      <c r="AG81" s="85"/>
      <c r="AH81" s="85"/>
      <c r="AI81" s="85"/>
      <c r="AJ81" s="85"/>
      <c r="AK81" s="85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7</v>
      </c>
      <c r="C82" s="58" t="str">
        <f>MID(選手登録!$A$3,3,1)</f>
        <v>3</v>
      </c>
      <c r="D82" s="98" t="str">
        <f>選手登録!$B$3</f>
        <v>花園高等学校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 t="str">
        <f>選手登録!$C$3</f>
        <v>（花園）</v>
      </c>
      <c r="P82" s="98"/>
      <c r="Q82" s="98"/>
      <c r="R82" s="98"/>
      <c r="S82" s="99" t="str">
        <f>選手登録!$O$3</f>
        <v xml:space="preserve"> </v>
      </c>
      <c r="T82" s="99"/>
      <c r="U82" s="99"/>
      <c r="V82" s="99"/>
      <c r="W82" s="99"/>
      <c r="X82" s="99"/>
      <c r="Y82" s="75" t="str">
        <f>選手登録!$P$3</f>
        <v xml:space="preserve"> </v>
      </c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82" t="s">
        <v>167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 t="s">
        <v>166</v>
      </c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46"/>
      <c r="AF83" s="68" t="s">
        <v>140</v>
      </c>
      <c r="AG83" s="68"/>
      <c r="AH83" s="55" t="s">
        <v>2</v>
      </c>
      <c r="AI83" s="86"/>
      <c r="AJ83" s="86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66" t="s">
        <v>4</v>
      </c>
      <c r="I84" s="66"/>
      <c r="J84" s="66"/>
      <c r="K84" s="66"/>
      <c r="L84" s="66"/>
      <c r="M84" s="42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88" t="s">
        <v>5</v>
      </c>
      <c r="B85" s="89"/>
      <c r="C85" s="89"/>
      <c r="D85" s="90"/>
      <c r="E85" s="91" t="s">
        <v>136</v>
      </c>
      <c r="F85" s="92"/>
      <c r="G85" s="92"/>
      <c r="H85" s="92"/>
      <c r="I85" s="92"/>
      <c r="J85" s="92"/>
      <c r="K85" s="92"/>
      <c r="L85" s="85" t="s">
        <v>137</v>
      </c>
      <c r="M85" s="85"/>
      <c r="N85" s="85"/>
      <c r="O85" s="85"/>
      <c r="P85" s="85"/>
      <c r="Q85" s="85"/>
      <c r="R85" s="85"/>
      <c r="S85" s="85" t="s">
        <v>139</v>
      </c>
      <c r="T85" s="85"/>
      <c r="U85" s="85"/>
      <c r="V85" s="85"/>
      <c r="W85" s="85"/>
      <c r="X85" s="85"/>
      <c r="Y85" s="85"/>
      <c r="Z85" s="85" t="s">
        <v>6</v>
      </c>
      <c r="AA85" s="85"/>
      <c r="AB85" s="85"/>
      <c r="AC85" s="85" t="s">
        <v>7</v>
      </c>
      <c r="AD85" s="85"/>
      <c r="AE85" s="85"/>
      <c r="AF85" s="85" t="s">
        <v>8</v>
      </c>
      <c r="AG85" s="85"/>
      <c r="AH85" s="85"/>
      <c r="AI85" s="85" t="s">
        <v>9</v>
      </c>
      <c r="AJ85" s="85"/>
      <c r="AK85" s="85"/>
    </row>
    <row r="86" spans="1:45" ht="36" customHeight="1" x14ac:dyDescent="0.2">
      <c r="A86" s="75">
        <v>1</v>
      </c>
      <c r="B86" s="75" t="b">
        <f>IF($AI$5=1,1,IF($AI$5=2,11,IF($AI$5=3,21)))</f>
        <v>0</v>
      </c>
      <c r="C86" s="75" t="b">
        <f>IF($AI$5=1,1,IF($AI$5=2,11,IF($AI$5=3,21)))</f>
        <v>0</v>
      </c>
      <c r="D86" s="75" t="b">
        <f>IF($AI$5=1,1,IF($AI$5=2,11,IF($AI$5=3,21)))</f>
        <v>0</v>
      </c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ref="AA86:AB97" si="24">VLOOKUP($E86,データ,13,0)</f>
        <v>#NAME?</v>
      </c>
      <c r="AB86" s="81" t="e">
        <f t="shared" si="24"/>
        <v>#NAME?</v>
      </c>
      <c r="AC86" s="79" t="e">
        <f>VLOOKUP($E86,選手登録!$O$8:$AD$57,14,0)</f>
        <v>#N/A</v>
      </c>
      <c r="AD86" s="80" t="e">
        <f t="shared" ref="AD86:AE97" si="25">VLOOKUP($E86,データ,13,0)</f>
        <v>#NAME?</v>
      </c>
      <c r="AE86" s="81" t="e">
        <f t="shared" si="25"/>
        <v>#NAME?</v>
      </c>
      <c r="AF86" s="79" t="e">
        <f>VLOOKUP($E86,選手登録!$O$8:$AD$57,15,0)</f>
        <v>#N/A</v>
      </c>
      <c r="AG86" s="80" t="e">
        <f t="shared" ref="AG86:AH97" si="26">VLOOKUP($E86,データ,13,0)</f>
        <v>#NAME?</v>
      </c>
      <c r="AH86" s="81" t="e">
        <f t="shared" si="26"/>
        <v>#NAME?</v>
      </c>
      <c r="AI86" s="79" t="e">
        <f>VLOOKUP($E86,選手登録!$O$8:$AD$57,16,0)</f>
        <v>#N/A</v>
      </c>
      <c r="AJ86" s="80" t="e">
        <f t="shared" ref="AJ86:AK97" si="27">VLOOKUP($E86,データ,13,0)</f>
        <v>#NAME?</v>
      </c>
      <c r="AK86" s="81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5">
        <v>2</v>
      </c>
      <c r="B87" s="75" t="b">
        <f t="shared" ref="B87:D97" si="30">IF($AI$5=1,1,IF($AI$5=2,11,IF($AI$5=3,21)))</f>
        <v>0</v>
      </c>
      <c r="C87" s="75" t="b">
        <f t="shared" si="30"/>
        <v>0</v>
      </c>
      <c r="D87" s="75" t="b">
        <f t="shared" si="30"/>
        <v>0</v>
      </c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24"/>
        <v>#NAME?</v>
      </c>
      <c r="AB87" s="81" t="e">
        <f t="shared" si="24"/>
        <v>#NAME?</v>
      </c>
      <c r="AC87" s="79" t="e">
        <f>VLOOKUP($E87,選手登録!$O$8:$AD$57,14,0)</f>
        <v>#N/A</v>
      </c>
      <c r="AD87" s="80" t="e">
        <f t="shared" si="25"/>
        <v>#NAME?</v>
      </c>
      <c r="AE87" s="81" t="e">
        <f t="shared" si="25"/>
        <v>#NAME?</v>
      </c>
      <c r="AF87" s="79" t="e">
        <f>VLOOKUP($E87,選手登録!$O$8:$AD$57,15,0)</f>
        <v>#N/A</v>
      </c>
      <c r="AG87" s="80" t="e">
        <f t="shared" si="26"/>
        <v>#NAME?</v>
      </c>
      <c r="AH87" s="81" t="e">
        <f t="shared" si="26"/>
        <v>#NAME?</v>
      </c>
      <c r="AI87" s="79" t="e">
        <f>VLOOKUP($E87,選手登録!$O$8:$AD$57,16,0)</f>
        <v>#N/A</v>
      </c>
      <c r="AJ87" s="80" t="e">
        <f t="shared" si="27"/>
        <v>#NAME?</v>
      </c>
      <c r="AK87" s="81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5">
        <v>3</v>
      </c>
      <c r="B88" s="75" t="b">
        <f t="shared" si="30"/>
        <v>0</v>
      </c>
      <c r="C88" s="75" t="b">
        <f t="shared" si="30"/>
        <v>0</v>
      </c>
      <c r="D88" s="75" t="b">
        <f t="shared" si="30"/>
        <v>0</v>
      </c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24"/>
        <v>#NAME?</v>
      </c>
      <c r="AB88" s="81" t="e">
        <f t="shared" si="24"/>
        <v>#NAME?</v>
      </c>
      <c r="AC88" s="79" t="e">
        <f>VLOOKUP($E88,選手登録!$O$8:$AD$57,14,0)</f>
        <v>#N/A</v>
      </c>
      <c r="AD88" s="80" t="e">
        <f t="shared" si="25"/>
        <v>#NAME?</v>
      </c>
      <c r="AE88" s="81" t="e">
        <f t="shared" si="25"/>
        <v>#NAME?</v>
      </c>
      <c r="AF88" s="79" t="e">
        <f>VLOOKUP($E88,選手登録!$O$8:$AD$57,15,0)</f>
        <v>#N/A</v>
      </c>
      <c r="AG88" s="80" t="e">
        <f t="shared" si="26"/>
        <v>#NAME?</v>
      </c>
      <c r="AH88" s="81" t="e">
        <f t="shared" si="26"/>
        <v>#NAME?</v>
      </c>
      <c r="AI88" s="79" t="e">
        <f>VLOOKUP($E88,選手登録!$O$8:$AD$57,16,0)</f>
        <v>#N/A</v>
      </c>
      <c r="AJ88" s="80" t="e">
        <f t="shared" si="27"/>
        <v>#NAME?</v>
      </c>
      <c r="AK88" s="81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5">
        <v>4</v>
      </c>
      <c r="B89" s="75" t="b">
        <f t="shared" si="30"/>
        <v>0</v>
      </c>
      <c r="C89" s="75" t="b">
        <f t="shared" si="30"/>
        <v>0</v>
      </c>
      <c r="D89" s="75" t="b">
        <f t="shared" si="30"/>
        <v>0</v>
      </c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24"/>
        <v>#NAME?</v>
      </c>
      <c r="AB89" s="81" t="e">
        <f t="shared" si="24"/>
        <v>#NAME?</v>
      </c>
      <c r="AC89" s="79" t="e">
        <f>VLOOKUP($E89,選手登録!$O$8:$AD$57,14,0)</f>
        <v>#N/A</v>
      </c>
      <c r="AD89" s="80" t="e">
        <f t="shared" si="25"/>
        <v>#NAME?</v>
      </c>
      <c r="AE89" s="81" t="e">
        <f t="shared" si="25"/>
        <v>#NAME?</v>
      </c>
      <c r="AF89" s="79" t="e">
        <f>VLOOKUP($E89,選手登録!$O$8:$AD$57,15,0)</f>
        <v>#N/A</v>
      </c>
      <c r="AG89" s="80" t="e">
        <f t="shared" si="26"/>
        <v>#NAME?</v>
      </c>
      <c r="AH89" s="81" t="e">
        <f t="shared" si="26"/>
        <v>#NAME?</v>
      </c>
      <c r="AI89" s="79" t="e">
        <f>VLOOKUP($E89,選手登録!$O$8:$AD$57,16,0)</f>
        <v>#N/A</v>
      </c>
      <c r="AJ89" s="80" t="e">
        <f t="shared" si="27"/>
        <v>#NAME?</v>
      </c>
      <c r="AK89" s="81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5">
        <v>5</v>
      </c>
      <c r="B90" s="75" t="b">
        <f t="shared" si="30"/>
        <v>0</v>
      </c>
      <c r="C90" s="75" t="b">
        <f t="shared" si="30"/>
        <v>0</v>
      </c>
      <c r="D90" s="75" t="b">
        <f t="shared" si="30"/>
        <v>0</v>
      </c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24"/>
        <v>#NAME?</v>
      </c>
      <c r="AB90" s="81" t="e">
        <f t="shared" si="24"/>
        <v>#NAME?</v>
      </c>
      <c r="AC90" s="79" t="e">
        <f>VLOOKUP($E90,選手登録!$O$8:$AD$57,14,0)</f>
        <v>#N/A</v>
      </c>
      <c r="AD90" s="80" t="e">
        <f t="shared" si="25"/>
        <v>#NAME?</v>
      </c>
      <c r="AE90" s="81" t="e">
        <f t="shared" si="25"/>
        <v>#NAME?</v>
      </c>
      <c r="AF90" s="79" t="e">
        <f>VLOOKUP($E90,選手登録!$O$8:$AD$57,15,0)</f>
        <v>#N/A</v>
      </c>
      <c r="AG90" s="80" t="e">
        <f t="shared" si="26"/>
        <v>#NAME?</v>
      </c>
      <c r="AH90" s="81" t="e">
        <f t="shared" si="26"/>
        <v>#NAME?</v>
      </c>
      <c r="AI90" s="79" t="e">
        <f>VLOOKUP($E90,選手登録!$O$8:$AD$57,16,0)</f>
        <v>#N/A</v>
      </c>
      <c r="AJ90" s="80" t="e">
        <f t="shared" si="27"/>
        <v>#NAME?</v>
      </c>
      <c r="AK90" s="81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5">
        <v>6</v>
      </c>
      <c r="B91" s="75" t="b">
        <f t="shared" si="30"/>
        <v>0</v>
      </c>
      <c r="C91" s="75" t="b">
        <f t="shared" si="30"/>
        <v>0</v>
      </c>
      <c r="D91" s="75" t="b">
        <f t="shared" si="30"/>
        <v>0</v>
      </c>
      <c r="E91" s="76"/>
      <c r="F91" s="77"/>
      <c r="G91" s="77"/>
      <c r="H91" s="77"/>
      <c r="I91" s="77"/>
      <c r="J91" s="77"/>
      <c r="K91" s="77"/>
      <c r="L91" s="78" t="e">
        <f>VLOOKUP($E91,選手登録!$O$8:$AD$57,2,0)</f>
        <v>#N/A</v>
      </c>
      <c r="M91" s="78"/>
      <c r="N91" s="78"/>
      <c r="O91" s="78"/>
      <c r="P91" s="78"/>
      <c r="Q91" s="78"/>
      <c r="R91" s="78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9" t="e">
        <f>VLOOKUP($E91,選手登録!$O$8:$AD$57,13,0)</f>
        <v>#N/A</v>
      </c>
      <c r="AA91" s="80" t="e">
        <f t="shared" si="24"/>
        <v>#NAME?</v>
      </c>
      <c r="AB91" s="81" t="e">
        <f t="shared" si="24"/>
        <v>#NAME?</v>
      </c>
      <c r="AC91" s="79" t="e">
        <f>VLOOKUP($E91,選手登録!$O$8:$AD$57,14,0)</f>
        <v>#N/A</v>
      </c>
      <c r="AD91" s="80" t="e">
        <f t="shared" si="25"/>
        <v>#NAME?</v>
      </c>
      <c r="AE91" s="81" t="e">
        <f t="shared" si="25"/>
        <v>#NAME?</v>
      </c>
      <c r="AF91" s="79" t="e">
        <f>VLOOKUP($E91,選手登録!$O$8:$AD$57,15,0)</f>
        <v>#N/A</v>
      </c>
      <c r="AG91" s="80" t="e">
        <f t="shared" si="26"/>
        <v>#NAME?</v>
      </c>
      <c r="AH91" s="81" t="e">
        <f t="shared" si="26"/>
        <v>#NAME?</v>
      </c>
      <c r="AI91" s="79" t="e">
        <f>VLOOKUP($E91,選手登録!$O$8:$AD$57,16,0)</f>
        <v>#N/A</v>
      </c>
      <c r="AJ91" s="80" t="e">
        <f t="shared" si="27"/>
        <v>#NAME?</v>
      </c>
      <c r="AK91" s="81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5">
        <v>7</v>
      </c>
      <c r="B92" s="75" t="b">
        <f t="shared" si="30"/>
        <v>0</v>
      </c>
      <c r="C92" s="75" t="b">
        <f t="shared" si="30"/>
        <v>0</v>
      </c>
      <c r="D92" s="75" t="b">
        <f t="shared" si="30"/>
        <v>0</v>
      </c>
      <c r="E92" s="76"/>
      <c r="F92" s="77"/>
      <c r="G92" s="77"/>
      <c r="H92" s="77"/>
      <c r="I92" s="77"/>
      <c r="J92" s="77"/>
      <c r="K92" s="77"/>
      <c r="L92" s="78" t="e">
        <f>VLOOKUP($E92,選手登録!$O$8:$AD$57,2,0)</f>
        <v>#N/A</v>
      </c>
      <c r="M92" s="78"/>
      <c r="N92" s="78"/>
      <c r="O92" s="78"/>
      <c r="P92" s="78"/>
      <c r="Q92" s="78"/>
      <c r="R92" s="78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9" t="e">
        <f>VLOOKUP($E92,選手登録!$O$8:$AD$57,13,0)</f>
        <v>#N/A</v>
      </c>
      <c r="AA92" s="80" t="e">
        <f t="shared" si="24"/>
        <v>#NAME?</v>
      </c>
      <c r="AB92" s="81" t="e">
        <f t="shared" si="24"/>
        <v>#NAME?</v>
      </c>
      <c r="AC92" s="79" t="e">
        <f>VLOOKUP($E92,選手登録!$O$8:$AD$57,14,0)</f>
        <v>#N/A</v>
      </c>
      <c r="AD92" s="80" t="e">
        <f t="shared" si="25"/>
        <v>#NAME?</v>
      </c>
      <c r="AE92" s="81" t="e">
        <f t="shared" si="25"/>
        <v>#NAME?</v>
      </c>
      <c r="AF92" s="79" t="e">
        <f>VLOOKUP($E92,選手登録!$O$8:$AD$57,15,0)</f>
        <v>#N/A</v>
      </c>
      <c r="AG92" s="80" t="e">
        <f t="shared" si="26"/>
        <v>#NAME?</v>
      </c>
      <c r="AH92" s="81" t="e">
        <f t="shared" si="26"/>
        <v>#NAME?</v>
      </c>
      <c r="AI92" s="79" t="e">
        <f>VLOOKUP($E92,選手登録!$O$8:$AD$57,16,0)</f>
        <v>#N/A</v>
      </c>
      <c r="AJ92" s="80" t="e">
        <f t="shared" si="27"/>
        <v>#NAME?</v>
      </c>
      <c r="AK92" s="81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5">
        <v>8</v>
      </c>
      <c r="B93" s="75" t="b">
        <f t="shared" si="30"/>
        <v>0</v>
      </c>
      <c r="C93" s="75" t="b">
        <f t="shared" si="30"/>
        <v>0</v>
      </c>
      <c r="D93" s="75" t="b">
        <f t="shared" si="30"/>
        <v>0</v>
      </c>
      <c r="E93" s="76"/>
      <c r="F93" s="77"/>
      <c r="G93" s="77"/>
      <c r="H93" s="77"/>
      <c r="I93" s="77"/>
      <c r="J93" s="77"/>
      <c r="K93" s="77"/>
      <c r="L93" s="78" t="e">
        <f>VLOOKUP($E93,選手登録!$O$8:$AD$57,2,0)</f>
        <v>#N/A</v>
      </c>
      <c r="M93" s="78"/>
      <c r="N93" s="78"/>
      <c r="O93" s="78"/>
      <c r="P93" s="78"/>
      <c r="Q93" s="78"/>
      <c r="R93" s="78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9" t="e">
        <f>VLOOKUP($E93,選手登録!$O$8:$AD$57,13,0)</f>
        <v>#N/A</v>
      </c>
      <c r="AA93" s="80" t="e">
        <f t="shared" si="24"/>
        <v>#NAME?</v>
      </c>
      <c r="AB93" s="81" t="e">
        <f t="shared" si="24"/>
        <v>#NAME?</v>
      </c>
      <c r="AC93" s="79" t="e">
        <f>VLOOKUP($E93,選手登録!$O$8:$AD$57,14,0)</f>
        <v>#N/A</v>
      </c>
      <c r="AD93" s="80" t="e">
        <f t="shared" si="25"/>
        <v>#NAME?</v>
      </c>
      <c r="AE93" s="81" t="e">
        <f t="shared" si="25"/>
        <v>#NAME?</v>
      </c>
      <c r="AF93" s="79" t="e">
        <f>VLOOKUP($E93,選手登録!$O$8:$AD$57,15,0)</f>
        <v>#N/A</v>
      </c>
      <c r="AG93" s="80" t="e">
        <f t="shared" si="26"/>
        <v>#NAME?</v>
      </c>
      <c r="AH93" s="81" t="e">
        <f t="shared" si="26"/>
        <v>#NAME?</v>
      </c>
      <c r="AI93" s="79" t="e">
        <f>VLOOKUP($E93,選手登録!$O$8:$AD$57,16,0)</f>
        <v>#N/A</v>
      </c>
      <c r="AJ93" s="80" t="e">
        <f t="shared" si="27"/>
        <v>#NAME?</v>
      </c>
      <c r="AK93" s="81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5">
        <v>9</v>
      </c>
      <c r="B94" s="75" t="b">
        <f t="shared" si="30"/>
        <v>0</v>
      </c>
      <c r="C94" s="75" t="b">
        <f t="shared" si="30"/>
        <v>0</v>
      </c>
      <c r="D94" s="75" t="b">
        <f t="shared" si="30"/>
        <v>0</v>
      </c>
      <c r="E94" s="76"/>
      <c r="F94" s="77"/>
      <c r="G94" s="77"/>
      <c r="H94" s="77"/>
      <c r="I94" s="77"/>
      <c r="J94" s="77"/>
      <c r="K94" s="77"/>
      <c r="L94" s="78" t="e">
        <f>VLOOKUP($E94,選手登録!$O$8:$AD$57,2,0)</f>
        <v>#N/A</v>
      </c>
      <c r="M94" s="78"/>
      <c r="N94" s="78"/>
      <c r="O94" s="78"/>
      <c r="P94" s="78"/>
      <c r="Q94" s="78"/>
      <c r="R94" s="78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9" t="e">
        <f>VLOOKUP($E94,選手登録!$O$8:$AD$57,13,0)</f>
        <v>#N/A</v>
      </c>
      <c r="AA94" s="80" t="e">
        <f t="shared" si="24"/>
        <v>#NAME?</v>
      </c>
      <c r="AB94" s="81" t="e">
        <f t="shared" si="24"/>
        <v>#NAME?</v>
      </c>
      <c r="AC94" s="79" t="e">
        <f>VLOOKUP($E94,選手登録!$O$8:$AD$57,14,0)</f>
        <v>#N/A</v>
      </c>
      <c r="AD94" s="80" t="e">
        <f t="shared" si="25"/>
        <v>#NAME?</v>
      </c>
      <c r="AE94" s="81" t="e">
        <f t="shared" si="25"/>
        <v>#NAME?</v>
      </c>
      <c r="AF94" s="79" t="e">
        <f>VLOOKUP($E94,選手登録!$O$8:$AD$57,15,0)</f>
        <v>#N/A</v>
      </c>
      <c r="AG94" s="80" t="e">
        <f t="shared" si="26"/>
        <v>#NAME?</v>
      </c>
      <c r="AH94" s="81" t="e">
        <f t="shared" si="26"/>
        <v>#NAME?</v>
      </c>
      <c r="AI94" s="79" t="e">
        <f>VLOOKUP($E94,選手登録!$O$8:$AD$57,16,0)</f>
        <v>#N/A</v>
      </c>
      <c r="AJ94" s="80" t="e">
        <f t="shared" si="27"/>
        <v>#NAME?</v>
      </c>
      <c r="AK94" s="81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5">
        <v>10</v>
      </c>
      <c r="B95" s="75" t="b">
        <f t="shared" si="30"/>
        <v>0</v>
      </c>
      <c r="C95" s="75" t="b">
        <f t="shared" si="30"/>
        <v>0</v>
      </c>
      <c r="D95" s="75" t="b">
        <f t="shared" si="30"/>
        <v>0</v>
      </c>
      <c r="E95" s="76"/>
      <c r="F95" s="77"/>
      <c r="G95" s="77"/>
      <c r="H95" s="77"/>
      <c r="I95" s="77"/>
      <c r="J95" s="77"/>
      <c r="K95" s="77"/>
      <c r="L95" s="78" t="e">
        <f>VLOOKUP($E95,選手登録!$O$8:$AD$57,2,0)</f>
        <v>#N/A</v>
      </c>
      <c r="M95" s="78"/>
      <c r="N95" s="78"/>
      <c r="O95" s="78"/>
      <c r="P95" s="78"/>
      <c r="Q95" s="78"/>
      <c r="R95" s="78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9" t="e">
        <f>VLOOKUP($E95,選手登録!$O$8:$AD$57,13,0)</f>
        <v>#N/A</v>
      </c>
      <c r="AA95" s="80" t="e">
        <f t="shared" si="24"/>
        <v>#NAME?</v>
      </c>
      <c r="AB95" s="81" t="e">
        <f t="shared" si="24"/>
        <v>#NAME?</v>
      </c>
      <c r="AC95" s="79" t="e">
        <f>VLOOKUP($E95,選手登録!$O$8:$AD$57,14,0)</f>
        <v>#N/A</v>
      </c>
      <c r="AD95" s="80" t="e">
        <f t="shared" si="25"/>
        <v>#NAME?</v>
      </c>
      <c r="AE95" s="81" t="e">
        <f t="shared" si="25"/>
        <v>#NAME?</v>
      </c>
      <c r="AF95" s="79" t="e">
        <f>VLOOKUP($E95,選手登録!$O$8:$AD$57,15,0)</f>
        <v>#N/A</v>
      </c>
      <c r="AG95" s="80" t="e">
        <f t="shared" si="26"/>
        <v>#NAME?</v>
      </c>
      <c r="AH95" s="81" t="e">
        <f t="shared" si="26"/>
        <v>#NAME?</v>
      </c>
      <c r="AI95" s="79" t="e">
        <f>VLOOKUP($E95,選手登録!$O$8:$AD$57,16,0)</f>
        <v>#N/A</v>
      </c>
      <c r="AJ95" s="80" t="e">
        <f t="shared" si="27"/>
        <v>#NAME?</v>
      </c>
      <c r="AK95" s="81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5">
        <v>11</v>
      </c>
      <c r="B96" s="75" t="b">
        <f t="shared" si="30"/>
        <v>0</v>
      </c>
      <c r="C96" s="75" t="b">
        <f t="shared" si="30"/>
        <v>0</v>
      </c>
      <c r="D96" s="75" t="b">
        <f t="shared" si="30"/>
        <v>0</v>
      </c>
      <c r="E96" s="76"/>
      <c r="F96" s="77"/>
      <c r="G96" s="77"/>
      <c r="H96" s="77"/>
      <c r="I96" s="77"/>
      <c r="J96" s="77"/>
      <c r="K96" s="77"/>
      <c r="L96" s="78" t="e">
        <f>VLOOKUP($E96,選手登録!$O$8:$AD$57,2,0)</f>
        <v>#N/A</v>
      </c>
      <c r="M96" s="78"/>
      <c r="N96" s="78"/>
      <c r="O96" s="78"/>
      <c r="P96" s="78"/>
      <c r="Q96" s="78"/>
      <c r="R96" s="78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9" t="e">
        <f>VLOOKUP($E96,選手登録!$O$8:$AD$57,13,0)</f>
        <v>#N/A</v>
      </c>
      <c r="AA96" s="80" t="e">
        <f t="shared" si="24"/>
        <v>#NAME?</v>
      </c>
      <c r="AB96" s="81" t="e">
        <f t="shared" si="24"/>
        <v>#NAME?</v>
      </c>
      <c r="AC96" s="79" t="e">
        <f>VLOOKUP($E96,選手登録!$O$8:$AD$57,14,0)</f>
        <v>#N/A</v>
      </c>
      <c r="AD96" s="80" t="e">
        <f t="shared" si="25"/>
        <v>#NAME?</v>
      </c>
      <c r="AE96" s="81" t="e">
        <f t="shared" si="25"/>
        <v>#NAME?</v>
      </c>
      <c r="AF96" s="79" t="e">
        <f>VLOOKUP($E96,選手登録!$O$8:$AD$57,15,0)</f>
        <v>#N/A</v>
      </c>
      <c r="AG96" s="80" t="e">
        <f t="shared" si="26"/>
        <v>#NAME?</v>
      </c>
      <c r="AH96" s="81" t="e">
        <f t="shared" si="26"/>
        <v>#NAME?</v>
      </c>
      <c r="AI96" s="79" t="e">
        <f>VLOOKUP($E96,選手登録!$O$8:$AD$57,16,0)</f>
        <v>#N/A</v>
      </c>
      <c r="AJ96" s="80" t="e">
        <f t="shared" si="27"/>
        <v>#NAME?</v>
      </c>
      <c r="AK96" s="81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5">
        <v>12</v>
      </c>
      <c r="B97" s="75" t="b">
        <f t="shared" si="30"/>
        <v>0</v>
      </c>
      <c r="C97" s="75" t="b">
        <f t="shared" si="30"/>
        <v>0</v>
      </c>
      <c r="D97" s="75" t="b">
        <f t="shared" si="30"/>
        <v>0</v>
      </c>
      <c r="E97" s="76"/>
      <c r="F97" s="77"/>
      <c r="G97" s="77"/>
      <c r="H97" s="77"/>
      <c r="I97" s="77"/>
      <c r="J97" s="77"/>
      <c r="K97" s="77"/>
      <c r="L97" s="78" t="e">
        <f>VLOOKUP($E97,選手登録!$O$8:$AD$57,2,0)</f>
        <v>#N/A</v>
      </c>
      <c r="M97" s="78"/>
      <c r="N97" s="78"/>
      <c r="O97" s="78"/>
      <c r="P97" s="78"/>
      <c r="Q97" s="78"/>
      <c r="R97" s="78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9" t="e">
        <f>VLOOKUP($E97,選手登録!$O$8:$AD$57,13,0)</f>
        <v>#N/A</v>
      </c>
      <c r="AA97" s="80" t="e">
        <f t="shared" si="24"/>
        <v>#NAME?</v>
      </c>
      <c r="AB97" s="81" t="e">
        <f t="shared" si="24"/>
        <v>#NAME?</v>
      </c>
      <c r="AC97" s="79" t="e">
        <f>VLOOKUP($E97,選手登録!$O$8:$AD$57,14,0)</f>
        <v>#N/A</v>
      </c>
      <c r="AD97" s="80" t="e">
        <f t="shared" si="25"/>
        <v>#NAME?</v>
      </c>
      <c r="AE97" s="81" t="e">
        <f t="shared" si="25"/>
        <v>#NAME?</v>
      </c>
      <c r="AF97" s="79" t="e">
        <f>VLOOKUP($E97,選手登録!$O$8:$AD$57,15,0)</f>
        <v>#N/A</v>
      </c>
      <c r="AG97" s="80" t="e">
        <f t="shared" si="26"/>
        <v>#NAME?</v>
      </c>
      <c r="AH97" s="81" t="e">
        <f t="shared" si="26"/>
        <v>#NAME?</v>
      </c>
      <c r="AI97" s="79" t="e">
        <f>VLOOKUP($E97,選手登録!$O$8:$AD$57,16,0)</f>
        <v>#N/A</v>
      </c>
      <c r="AJ97" s="80" t="e">
        <f t="shared" si="27"/>
        <v>#NAME?</v>
      </c>
      <c r="AK97" s="81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67" t="s">
        <v>10</v>
      </c>
      <c r="B98" s="68"/>
      <c r="C98" s="68"/>
      <c r="D98" s="68"/>
      <c r="E98" s="69" t="s">
        <v>158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1"/>
    </row>
    <row r="99" spans="1:45" ht="18" customHeight="1" x14ac:dyDescent="0.2">
      <c r="A99" s="62"/>
      <c r="B99" s="63"/>
      <c r="C99" s="63"/>
      <c r="D99" s="63"/>
      <c r="E99" s="72" t="s">
        <v>159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4"/>
    </row>
    <row r="100" spans="1:45" ht="18" customHeight="1" x14ac:dyDescent="0.2">
      <c r="A100" s="62"/>
      <c r="B100" s="63"/>
      <c r="C100" s="63"/>
      <c r="D100" s="63"/>
      <c r="E100" s="72" t="s">
        <v>160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4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68" t="s">
        <v>143</v>
      </c>
      <c r="V101" s="68"/>
      <c r="W101" s="68"/>
      <c r="X101" s="68"/>
      <c r="Y101" s="68"/>
      <c r="Z101" s="68" t="s">
        <v>144</v>
      </c>
      <c r="AA101" s="68"/>
      <c r="AB101" s="68"/>
      <c r="AC101" s="68"/>
      <c r="AD101" s="68" t="s">
        <v>142</v>
      </c>
      <c r="AE101" s="68"/>
      <c r="AF101" s="68"/>
      <c r="AG101" s="68"/>
      <c r="AH101" s="68" t="s">
        <v>141</v>
      </c>
      <c r="AI101" s="68"/>
      <c r="AJ101" s="39"/>
      <c r="AK101" s="41"/>
    </row>
    <row r="102" spans="1:45" ht="25.5" customHeight="1" x14ac:dyDescent="0.2">
      <c r="A102" s="59" t="s">
        <v>147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1"/>
    </row>
    <row r="103" spans="1:45" ht="25.5" customHeight="1" x14ac:dyDescent="0.2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4"/>
    </row>
    <row r="104" spans="1:45" ht="25.5" customHeight="1" x14ac:dyDescent="0.2">
      <c r="A104" s="44"/>
      <c r="B104" s="65" t="str">
        <f>選手登録!$B$3</f>
        <v>花園高等学校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42"/>
      <c r="M104" s="42"/>
      <c r="N104" s="42"/>
      <c r="O104" s="42"/>
      <c r="P104" s="42"/>
      <c r="Q104" s="42"/>
      <c r="R104" s="42"/>
      <c r="S104" s="65" t="s">
        <v>146</v>
      </c>
      <c r="T104" s="65"/>
      <c r="U104" s="65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5" t="s">
        <v>145</v>
      </c>
      <c r="AI104" s="65"/>
      <c r="AJ104" s="47"/>
      <c r="AK104" s="48"/>
    </row>
    <row r="105" spans="1:45" ht="25.05" customHeight="1" x14ac:dyDescent="0.2">
      <c r="A105" s="93" t="str">
        <f>$A$1</f>
        <v>第47回 全国高等学校柔道選手権大会（個人試合）京都府予選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5"/>
    </row>
    <row r="106" spans="1:45" ht="25.05" customHeight="1" x14ac:dyDescent="0.2">
      <c r="A106" s="96" t="str">
        <f>$A$2</f>
        <v>及び　令和６年度 京都府高等学校柔道段外選手権大会　申込書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97"/>
    </row>
    <row r="107" spans="1:45" ht="20.100000000000001" customHeight="1" x14ac:dyDescent="0.2">
      <c r="A107" s="85" t="s">
        <v>0</v>
      </c>
      <c r="B107" s="85"/>
      <c r="C107" s="85"/>
      <c r="D107" s="85" t="s">
        <v>1</v>
      </c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 t="s">
        <v>32</v>
      </c>
      <c r="P107" s="85"/>
      <c r="Q107" s="85"/>
      <c r="R107" s="85"/>
      <c r="S107" s="85" t="s">
        <v>138</v>
      </c>
      <c r="T107" s="85"/>
      <c r="U107" s="85"/>
      <c r="V107" s="85"/>
      <c r="W107" s="85"/>
      <c r="X107" s="85"/>
      <c r="Y107" s="85" t="s">
        <v>137</v>
      </c>
      <c r="Z107" s="85"/>
      <c r="AA107" s="85"/>
      <c r="AB107" s="85"/>
      <c r="AC107" s="85"/>
      <c r="AD107" s="85"/>
      <c r="AE107" s="85" t="s">
        <v>139</v>
      </c>
      <c r="AF107" s="85"/>
      <c r="AG107" s="85"/>
      <c r="AH107" s="85"/>
      <c r="AI107" s="85"/>
      <c r="AJ107" s="85"/>
      <c r="AK107" s="85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7</v>
      </c>
      <c r="C108" s="58" t="str">
        <f>MID(選手登録!$A$3,3,1)</f>
        <v>3</v>
      </c>
      <c r="D108" s="98" t="str">
        <f>選手登録!$B$3</f>
        <v>花園高等学校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 t="str">
        <f>選手登録!$C$3</f>
        <v>（花園）</v>
      </c>
      <c r="P108" s="98"/>
      <c r="Q108" s="98"/>
      <c r="R108" s="98"/>
      <c r="S108" s="99" t="str">
        <f>選手登録!$O$3</f>
        <v xml:space="preserve"> </v>
      </c>
      <c r="T108" s="99"/>
      <c r="U108" s="99"/>
      <c r="V108" s="99"/>
      <c r="W108" s="99"/>
      <c r="X108" s="99"/>
      <c r="Y108" s="75" t="str">
        <f>選手登録!$P$3</f>
        <v xml:space="preserve"> </v>
      </c>
      <c r="Z108" s="75"/>
      <c r="AA108" s="75"/>
      <c r="AB108" s="75"/>
      <c r="AC108" s="75"/>
      <c r="AD108" s="75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82" t="s">
        <v>167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4" t="s">
        <v>166</v>
      </c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46"/>
      <c r="AF109" s="68" t="s">
        <v>140</v>
      </c>
      <c r="AG109" s="68"/>
      <c r="AH109" s="55" t="s">
        <v>2</v>
      </c>
      <c r="AI109" s="86"/>
      <c r="AJ109" s="86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66" t="s">
        <v>4</v>
      </c>
      <c r="I110" s="66"/>
      <c r="J110" s="66"/>
      <c r="K110" s="66"/>
      <c r="L110" s="66"/>
      <c r="M110" s="42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88" t="s">
        <v>5</v>
      </c>
      <c r="B111" s="89"/>
      <c r="C111" s="89"/>
      <c r="D111" s="90"/>
      <c r="E111" s="91" t="s">
        <v>136</v>
      </c>
      <c r="F111" s="92"/>
      <c r="G111" s="92"/>
      <c r="H111" s="92"/>
      <c r="I111" s="92"/>
      <c r="J111" s="92"/>
      <c r="K111" s="92"/>
      <c r="L111" s="85" t="s">
        <v>137</v>
      </c>
      <c r="M111" s="85"/>
      <c r="N111" s="85"/>
      <c r="O111" s="85"/>
      <c r="P111" s="85"/>
      <c r="Q111" s="85"/>
      <c r="R111" s="85"/>
      <c r="S111" s="85" t="s">
        <v>139</v>
      </c>
      <c r="T111" s="85"/>
      <c r="U111" s="85"/>
      <c r="V111" s="85"/>
      <c r="W111" s="85"/>
      <c r="X111" s="85"/>
      <c r="Y111" s="85"/>
      <c r="Z111" s="85" t="s">
        <v>6</v>
      </c>
      <c r="AA111" s="85"/>
      <c r="AB111" s="85"/>
      <c r="AC111" s="85" t="s">
        <v>7</v>
      </c>
      <c r="AD111" s="85"/>
      <c r="AE111" s="85"/>
      <c r="AF111" s="85" t="s">
        <v>8</v>
      </c>
      <c r="AG111" s="85"/>
      <c r="AH111" s="85"/>
      <c r="AI111" s="85" t="s">
        <v>9</v>
      </c>
      <c r="AJ111" s="85"/>
      <c r="AK111" s="85"/>
    </row>
    <row r="112" spans="1:45" ht="36" customHeight="1" x14ac:dyDescent="0.2">
      <c r="A112" s="75">
        <v>1</v>
      </c>
      <c r="B112" s="75" t="b">
        <f>IF($AI$5=1,1,IF($AI$5=2,11,IF($AI$5=3,21)))</f>
        <v>0</v>
      </c>
      <c r="C112" s="75" t="b">
        <f>IF($AI$5=1,1,IF($AI$5=2,11,IF($AI$5=3,21)))</f>
        <v>0</v>
      </c>
      <c r="D112" s="75" t="b">
        <f>IF($AI$5=1,1,IF($AI$5=2,11,IF($AI$5=3,21)))</f>
        <v>0</v>
      </c>
      <c r="E112" s="76"/>
      <c r="F112" s="77"/>
      <c r="G112" s="77"/>
      <c r="H112" s="77"/>
      <c r="I112" s="77"/>
      <c r="J112" s="77"/>
      <c r="K112" s="77"/>
      <c r="L112" s="78" t="e">
        <f>VLOOKUP($E112,選手登録!$O$8:$AD$57,2,0)</f>
        <v>#N/A</v>
      </c>
      <c r="M112" s="78"/>
      <c r="N112" s="78"/>
      <c r="O112" s="78"/>
      <c r="P112" s="78"/>
      <c r="Q112" s="78"/>
      <c r="R112" s="78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9" t="e">
        <f>VLOOKUP($E112,選手登録!$O$8:$AD$57,13,0)</f>
        <v>#N/A</v>
      </c>
      <c r="AA112" s="80" t="e">
        <f t="shared" ref="AA112:AB123" si="32">VLOOKUP($E112,データ,13,0)</f>
        <v>#NAME?</v>
      </c>
      <c r="AB112" s="81" t="e">
        <f t="shared" si="32"/>
        <v>#NAME?</v>
      </c>
      <c r="AC112" s="79" t="e">
        <f>VLOOKUP($E112,選手登録!$O$8:$AD$57,14,0)</f>
        <v>#N/A</v>
      </c>
      <c r="AD112" s="80" t="e">
        <f t="shared" ref="AD112:AE123" si="33">VLOOKUP($E112,データ,13,0)</f>
        <v>#NAME?</v>
      </c>
      <c r="AE112" s="81" t="e">
        <f t="shared" si="33"/>
        <v>#NAME?</v>
      </c>
      <c r="AF112" s="79" t="e">
        <f>VLOOKUP($E112,選手登録!$O$8:$AD$57,15,0)</f>
        <v>#N/A</v>
      </c>
      <c r="AG112" s="80" t="e">
        <f t="shared" ref="AG112:AH123" si="34">VLOOKUP($E112,データ,13,0)</f>
        <v>#NAME?</v>
      </c>
      <c r="AH112" s="81" t="e">
        <f t="shared" si="34"/>
        <v>#NAME?</v>
      </c>
      <c r="AI112" s="79" t="e">
        <f>VLOOKUP($E112,選手登録!$O$8:$AD$57,16,0)</f>
        <v>#N/A</v>
      </c>
      <c r="AJ112" s="80" t="e">
        <f t="shared" ref="AJ112:AK123" si="35">VLOOKUP($E112,データ,13,0)</f>
        <v>#NAME?</v>
      </c>
      <c r="AK112" s="81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5">
        <v>2</v>
      </c>
      <c r="B113" s="75" t="b">
        <f t="shared" ref="B113:D123" si="38">IF($AI$5=1,1,IF($AI$5=2,11,IF($AI$5=3,21)))</f>
        <v>0</v>
      </c>
      <c r="C113" s="75" t="b">
        <f t="shared" si="38"/>
        <v>0</v>
      </c>
      <c r="D113" s="75" t="b">
        <f t="shared" si="38"/>
        <v>0</v>
      </c>
      <c r="E113" s="76"/>
      <c r="F113" s="77"/>
      <c r="G113" s="77"/>
      <c r="H113" s="77"/>
      <c r="I113" s="77"/>
      <c r="J113" s="77"/>
      <c r="K113" s="77"/>
      <c r="L113" s="78" t="e">
        <f>VLOOKUP($E113,選手登録!$O$8:$AD$57,2,0)</f>
        <v>#N/A</v>
      </c>
      <c r="M113" s="78"/>
      <c r="N113" s="78"/>
      <c r="O113" s="78"/>
      <c r="P113" s="78"/>
      <c r="Q113" s="78"/>
      <c r="R113" s="78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9" t="e">
        <f>VLOOKUP($E113,選手登録!$O$8:$AD$57,13,0)</f>
        <v>#N/A</v>
      </c>
      <c r="AA113" s="80" t="e">
        <f t="shared" si="32"/>
        <v>#NAME?</v>
      </c>
      <c r="AB113" s="81" t="e">
        <f t="shared" si="32"/>
        <v>#NAME?</v>
      </c>
      <c r="AC113" s="79" t="e">
        <f>VLOOKUP($E113,選手登録!$O$8:$AD$57,14,0)</f>
        <v>#N/A</v>
      </c>
      <c r="AD113" s="80" t="e">
        <f t="shared" si="33"/>
        <v>#NAME?</v>
      </c>
      <c r="AE113" s="81" t="e">
        <f t="shared" si="33"/>
        <v>#NAME?</v>
      </c>
      <c r="AF113" s="79" t="e">
        <f>VLOOKUP($E113,選手登録!$O$8:$AD$57,15,0)</f>
        <v>#N/A</v>
      </c>
      <c r="AG113" s="80" t="e">
        <f t="shared" si="34"/>
        <v>#NAME?</v>
      </c>
      <c r="AH113" s="81" t="e">
        <f t="shared" si="34"/>
        <v>#NAME?</v>
      </c>
      <c r="AI113" s="79" t="e">
        <f>VLOOKUP($E113,選手登録!$O$8:$AD$57,16,0)</f>
        <v>#N/A</v>
      </c>
      <c r="AJ113" s="80" t="e">
        <f t="shared" si="35"/>
        <v>#NAME?</v>
      </c>
      <c r="AK113" s="81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5">
        <v>3</v>
      </c>
      <c r="B114" s="75" t="b">
        <f t="shared" si="38"/>
        <v>0</v>
      </c>
      <c r="C114" s="75" t="b">
        <f t="shared" si="38"/>
        <v>0</v>
      </c>
      <c r="D114" s="75" t="b">
        <f t="shared" si="38"/>
        <v>0</v>
      </c>
      <c r="E114" s="76"/>
      <c r="F114" s="77"/>
      <c r="G114" s="77"/>
      <c r="H114" s="77"/>
      <c r="I114" s="77"/>
      <c r="J114" s="77"/>
      <c r="K114" s="77"/>
      <c r="L114" s="78" t="e">
        <f>VLOOKUP($E114,選手登録!$O$8:$AD$57,2,0)</f>
        <v>#N/A</v>
      </c>
      <c r="M114" s="78"/>
      <c r="N114" s="78"/>
      <c r="O114" s="78"/>
      <c r="P114" s="78"/>
      <c r="Q114" s="78"/>
      <c r="R114" s="78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9" t="e">
        <f>VLOOKUP($E114,選手登録!$O$8:$AD$57,13,0)</f>
        <v>#N/A</v>
      </c>
      <c r="AA114" s="80" t="e">
        <f t="shared" si="32"/>
        <v>#NAME?</v>
      </c>
      <c r="AB114" s="81" t="e">
        <f t="shared" si="32"/>
        <v>#NAME?</v>
      </c>
      <c r="AC114" s="79" t="e">
        <f>VLOOKUP($E114,選手登録!$O$8:$AD$57,14,0)</f>
        <v>#N/A</v>
      </c>
      <c r="AD114" s="80" t="e">
        <f t="shared" si="33"/>
        <v>#NAME?</v>
      </c>
      <c r="AE114" s="81" t="e">
        <f t="shared" si="33"/>
        <v>#NAME?</v>
      </c>
      <c r="AF114" s="79" t="e">
        <f>VLOOKUP($E114,選手登録!$O$8:$AD$57,15,0)</f>
        <v>#N/A</v>
      </c>
      <c r="AG114" s="80" t="e">
        <f t="shared" si="34"/>
        <v>#NAME?</v>
      </c>
      <c r="AH114" s="81" t="e">
        <f t="shared" si="34"/>
        <v>#NAME?</v>
      </c>
      <c r="AI114" s="79" t="e">
        <f>VLOOKUP($E114,選手登録!$O$8:$AD$57,16,0)</f>
        <v>#N/A</v>
      </c>
      <c r="AJ114" s="80" t="e">
        <f t="shared" si="35"/>
        <v>#NAME?</v>
      </c>
      <c r="AK114" s="81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5">
        <v>4</v>
      </c>
      <c r="B115" s="75" t="b">
        <f t="shared" si="38"/>
        <v>0</v>
      </c>
      <c r="C115" s="75" t="b">
        <f t="shared" si="38"/>
        <v>0</v>
      </c>
      <c r="D115" s="75" t="b">
        <f t="shared" si="38"/>
        <v>0</v>
      </c>
      <c r="E115" s="76"/>
      <c r="F115" s="77"/>
      <c r="G115" s="77"/>
      <c r="H115" s="77"/>
      <c r="I115" s="77"/>
      <c r="J115" s="77"/>
      <c r="K115" s="77"/>
      <c r="L115" s="78" t="e">
        <f>VLOOKUP($E115,選手登録!$O$8:$AD$57,2,0)</f>
        <v>#N/A</v>
      </c>
      <c r="M115" s="78"/>
      <c r="N115" s="78"/>
      <c r="O115" s="78"/>
      <c r="P115" s="78"/>
      <c r="Q115" s="78"/>
      <c r="R115" s="78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9" t="e">
        <f>VLOOKUP($E115,選手登録!$O$8:$AD$57,13,0)</f>
        <v>#N/A</v>
      </c>
      <c r="AA115" s="80" t="e">
        <f t="shared" si="32"/>
        <v>#NAME?</v>
      </c>
      <c r="AB115" s="81" t="e">
        <f t="shared" si="32"/>
        <v>#NAME?</v>
      </c>
      <c r="AC115" s="79" t="e">
        <f>VLOOKUP($E115,選手登録!$O$8:$AD$57,14,0)</f>
        <v>#N/A</v>
      </c>
      <c r="AD115" s="80" t="e">
        <f t="shared" si="33"/>
        <v>#NAME?</v>
      </c>
      <c r="AE115" s="81" t="e">
        <f t="shared" si="33"/>
        <v>#NAME?</v>
      </c>
      <c r="AF115" s="79" t="e">
        <f>VLOOKUP($E115,選手登録!$O$8:$AD$57,15,0)</f>
        <v>#N/A</v>
      </c>
      <c r="AG115" s="80" t="e">
        <f t="shared" si="34"/>
        <v>#NAME?</v>
      </c>
      <c r="AH115" s="81" t="e">
        <f t="shared" si="34"/>
        <v>#NAME?</v>
      </c>
      <c r="AI115" s="79" t="e">
        <f>VLOOKUP($E115,選手登録!$O$8:$AD$57,16,0)</f>
        <v>#N/A</v>
      </c>
      <c r="AJ115" s="80" t="e">
        <f t="shared" si="35"/>
        <v>#NAME?</v>
      </c>
      <c r="AK115" s="81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5">
        <v>5</v>
      </c>
      <c r="B116" s="75" t="b">
        <f t="shared" si="38"/>
        <v>0</v>
      </c>
      <c r="C116" s="75" t="b">
        <f t="shared" si="38"/>
        <v>0</v>
      </c>
      <c r="D116" s="75" t="b">
        <f t="shared" si="38"/>
        <v>0</v>
      </c>
      <c r="E116" s="76"/>
      <c r="F116" s="77"/>
      <c r="G116" s="77"/>
      <c r="H116" s="77"/>
      <c r="I116" s="77"/>
      <c r="J116" s="77"/>
      <c r="K116" s="77"/>
      <c r="L116" s="78" t="e">
        <f>VLOOKUP($E116,選手登録!$O$8:$AD$57,2,0)</f>
        <v>#N/A</v>
      </c>
      <c r="M116" s="78"/>
      <c r="N116" s="78"/>
      <c r="O116" s="78"/>
      <c r="P116" s="78"/>
      <c r="Q116" s="78"/>
      <c r="R116" s="78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9" t="e">
        <f>VLOOKUP($E116,選手登録!$O$8:$AD$57,13,0)</f>
        <v>#N/A</v>
      </c>
      <c r="AA116" s="80" t="e">
        <f t="shared" si="32"/>
        <v>#NAME?</v>
      </c>
      <c r="AB116" s="81" t="e">
        <f t="shared" si="32"/>
        <v>#NAME?</v>
      </c>
      <c r="AC116" s="79" t="e">
        <f>VLOOKUP($E116,選手登録!$O$8:$AD$57,14,0)</f>
        <v>#N/A</v>
      </c>
      <c r="AD116" s="80" t="e">
        <f t="shared" si="33"/>
        <v>#NAME?</v>
      </c>
      <c r="AE116" s="81" t="e">
        <f t="shared" si="33"/>
        <v>#NAME?</v>
      </c>
      <c r="AF116" s="79" t="e">
        <f>VLOOKUP($E116,選手登録!$O$8:$AD$57,15,0)</f>
        <v>#N/A</v>
      </c>
      <c r="AG116" s="80" t="e">
        <f t="shared" si="34"/>
        <v>#NAME?</v>
      </c>
      <c r="AH116" s="81" t="e">
        <f t="shared" si="34"/>
        <v>#NAME?</v>
      </c>
      <c r="AI116" s="79" t="e">
        <f>VLOOKUP($E116,選手登録!$O$8:$AD$57,16,0)</f>
        <v>#N/A</v>
      </c>
      <c r="AJ116" s="80" t="e">
        <f t="shared" si="35"/>
        <v>#NAME?</v>
      </c>
      <c r="AK116" s="81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5">
        <v>6</v>
      </c>
      <c r="B117" s="75" t="b">
        <f t="shared" si="38"/>
        <v>0</v>
      </c>
      <c r="C117" s="75" t="b">
        <f t="shared" si="38"/>
        <v>0</v>
      </c>
      <c r="D117" s="75" t="b">
        <f t="shared" si="38"/>
        <v>0</v>
      </c>
      <c r="E117" s="76"/>
      <c r="F117" s="77"/>
      <c r="G117" s="77"/>
      <c r="H117" s="77"/>
      <c r="I117" s="77"/>
      <c r="J117" s="77"/>
      <c r="K117" s="77"/>
      <c r="L117" s="78" t="e">
        <f>VLOOKUP($E117,選手登録!$O$8:$AD$57,2,0)</f>
        <v>#N/A</v>
      </c>
      <c r="M117" s="78"/>
      <c r="N117" s="78"/>
      <c r="O117" s="78"/>
      <c r="P117" s="78"/>
      <c r="Q117" s="78"/>
      <c r="R117" s="78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9" t="e">
        <f>VLOOKUP($E117,選手登録!$O$8:$AD$57,13,0)</f>
        <v>#N/A</v>
      </c>
      <c r="AA117" s="80" t="e">
        <f t="shared" si="32"/>
        <v>#NAME?</v>
      </c>
      <c r="AB117" s="81" t="e">
        <f t="shared" si="32"/>
        <v>#NAME?</v>
      </c>
      <c r="AC117" s="79" t="e">
        <f>VLOOKUP($E117,選手登録!$O$8:$AD$57,14,0)</f>
        <v>#N/A</v>
      </c>
      <c r="AD117" s="80" t="e">
        <f t="shared" si="33"/>
        <v>#NAME?</v>
      </c>
      <c r="AE117" s="81" t="e">
        <f t="shared" si="33"/>
        <v>#NAME?</v>
      </c>
      <c r="AF117" s="79" t="e">
        <f>VLOOKUP($E117,選手登録!$O$8:$AD$57,15,0)</f>
        <v>#N/A</v>
      </c>
      <c r="AG117" s="80" t="e">
        <f t="shared" si="34"/>
        <v>#NAME?</v>
      </c>
      <c r="AH117" s="81" t="e">
        <f t="shared" si="34"/>
        <v>#NAME?</v>
      </c>
      <c r="AI117" s="79" t="e">
        <f>VLOOKUP($E117,選手登録!$O$8:$AD$57,16,0)</f>
        <v>#N/A</v>
      </c>
      <c r="AJ117" s="80" t="e">
        <f t="shared" si="35"/>
        <v>#NAME?</v>
      </c>
      <c r="AK117" s="81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5">
        <v>7</v>
      </c>
      <c r="B118" s="75" t="b">
        <f t="shared" si="38"/>
        <v>0</v>
      </c>
      <c r="C118" s="75" t="b">
        <f t="shared" si="38"/>
        <v>0</v>
      </c>
      <c r="D118" s="75" t="b">
        <f t="shared" si="38"/>
        <v>0</v>
      </c>
      <c r="E118" s="76"/>
      <c r="F118" s="77"/>
      <c r="G118" s="77"/>
      <c r="H118" s="77"/>
      <c r="I118" s="77"/>
      <c r="J118" s="77"/>
      <c r="K118" s="77"/>
      <c r="L118" s="78" t="e">
        <f>VLOOKUP($E118,選手登録!$O$8:$AD$57,2,0)</f>
        <v>#N/A</v>
      </c>
      <c r="M118" s="78"/>
      <c r="N118" s="78"/>
      <c r="O118" s="78"/>
      <c r="P118" s="78"/>
      <c r="Q118" s="78"/>
      <c r="R118" s="78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9" t="e">
        <f>VLOOKUP($E118,選手登録!$O$8:$AD$57,13,0)</f>
        <v>#N/A</v>
      </c>
      <c r="AA118" s="80" t="e">
        <f t="shared" si="32"/>
        <v>#NAME?</v>
      </c>
      <c r="AB118" s="81" t="e">
        <f t="shared" si="32"/>
        <v>#NAME?</v>
      </c>
      <c r="AC118" s="79" t="e">
        <f>VLOOKUP($E118,選手登録!$O$8:$AD$57,14,0)</f>
        <v>#N/A</v>
      </c>
      <c r="AD118" s="80" t="e">
        <f t="shared" si="33"/>
        <v>#NAME?</v>
      </c>
      <c r="AE118" s="81" t="e">
        <f t="shared" si="33"/>
        <v>#NAME?</v>
      </c>
      <c r="AF118" s="79" t="e">
        <f>VLOOKUP($E118,選手登録!$O$8:$AD$57,15,0)</f>
        <v>#N/A</v>
      </c>
      <c r="AG118" s="80" t="e">
        <f t="shared" si="34"/>
        <v>#NAME?</v>
      </c>
      <c r="AH118" s="81" t="e">
        <f t="shared" si="34"/>
        <v>#NAME?</v>
      </c>
      <c r="AI118" s="79" t="e">
        <f>VLOOKUP($E118,選手登録!$O$8:$AD$57,16,0)</f>
        <v>#N/A</v>
      </c>
      <c r="AJ118" s="80" t="e">
        <f t="shared" si="35"/>
        <v>#NAME?</v>
      </c>
      <c r="AK118" s="81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5">
        <v>8</v>
      </c>
      <c r="B119" s="75" t="b">
        <f t="shared" si="38"/>
        <v>0</v>
      </c>
      <c r="C119" s="75" t="b">
        <f t="shared" si="38"/>
        <v>0</v>
      </c>
      <c r="D119" s="75" t="b">
        <f t="shared" si="38"/>
        <v>0</v>
      </c>
      <c r="E119" s="76"/>
      <c r="F119" s="77"/>
      <c r="G119" s="77"/>
      <c r="H119" s="77"/>
      <c r="I119" s="77"/>
      <c r="J119" s="77"/>
      <c r="K119" s="77"/>
      <c r="L119" s="78" t="e">
        <f>VLOOKUP($E119,選手登録!$O$8:$AD$57,2,0)</f>
        <v>#N/A</v>
      </c>
      <c r="M119" s="78"/>
      <c r="N119" s="78"/>
      <c r="O119" s="78"/>
      <c r="P119" s="78"/>
      <c r="Q119" s="78"/>
      <c r="R119" s="78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9" t="e">
        <f>VLOOKUP($E119,選手登録!$O$8:$AD$57,13,0)</f>
        <v>#N/A</v>
      </c>
      <c r="AA119" s="80" t="e">
        <f t="shared" si="32"/>
        <v>#NAME?</v>
      </c>
      <c r="AB119" s="81" t="e">
        <f t="shared" si="32"/>
        <v>#NAME?</v>
      </c>
      <c r="AC119" s="79" t="e">
        <f>VLOOKUP($E119,選手登録!$O$8:$AD$57,14,0)</f>
        <v>#N/A</v>
      </c>
      <c r="AD119" s="80" t="e">
        <f t="shared" si="33"/>
        <v>#NAME?</v>
      </c>
      <c r="AE119" s="81" t="e">
        <f t="shared" si="33"/>
        <v>#NAME?</v>
      </c>
      <c r="AF119" s="79" t="e">
        <f>VLOOKUP($E119,選手登録!$O$8:$AD$57,15,0)</f>
        <v>#N/A</v>
      </c>
      <c r="AG119" s="80" t="e">
        <f t="shared" si="34"/>
        <v>#NAME?</v>
      </c>
      <c r="AH119" s="81" t="e">
        <f t="shared" si="34"/>
        <v>#NAME?</v>
      </c>
      <c r="AI119" s="79" t="e">
        <f>VLOOKUP($E119,選手登録!$O$8:$AD$57,16,0)</f>
        <v>#N/A</v>
      </c>
      <c r="AJ119" s="80" t="e">
        <f t="shared" si="35"/>
        <v>#NAME?</v>
      </c>
      <c r="AK119" s="81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5">
        <v>9</v>
      </c>
      <c r="B120" s="75" t="b">
        <f t="shared" si="38"/>
        <v>0</v>
      </c>
      <c r="C120" s="75" t="b">
        <f t="shared" si="38"/>
        <v>0</v>
      </c>
      <c r="D120" s="75" t="b">
        <f t="shared" si="38"/>
        <v>0</v>
      </c>
      <c r="E120" s="76"/>
      <c r="F120" s="77"/>
      <c r="G120" s="77"/>
      <c r="H120" s="77"/>
      <c r="I120" s="77"/>
      <c r="J120" s="77"/>
      <c r="K120" s="77"/>
      <c r="L120" s="78" t="e">
        <f>VLOOKUP($E120,選手登録!$O$8:$AD$57,2,0)</f>
        <v>#N/A</v>
      </c>
      <c r="M120" s="78"/>
      <c r="N120" s="78"/>
      <c r="O120" s="78"/>
      <c r="P120" s="78"/>
      <c r="Q120" s="78"/>
      <c r="R120" s="78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9" t="e">
        <f>VLOOKUP($E120,選手登録!$O$8:$AD$57,13,0)</f>
        <v>#N/A</v>
      </c>
      <c r="AA120" s="80" t="e">
        <f t="shared" si="32"/>
        <v>#NAME?</v>
      </c>
      <c r="AB120" s="81" t="e">
        <f t="shared" si="32"/>
        <v>#NAME?</v>
      </c>
      <c r="AC120" s="79" t="e">
        <f>VLOOKUP($E120,選手登録!$O$8:$AD$57,14,0)</f>
        <v>#N/A</v>
      </c>
      <c r="AD120" s="80" t="e">
        <f t="shared" si="33"/>
        <v>#NAME?</v>
      </c>
      <c r="AE120" s="81" t="e">
        <f t="shared" si="33"/>
        <v>#NAME?</v>
      </c>
      <c r="AF120" s="79" t="e">
        <f>VLOOKUP($E120,選手登録!$O$8:$AD$57,15,0)</f>
        <v>#N/A</v>
      </c>
      <c r="AG120" s="80" t="e">
        <f t="shared" si="34"/>
        <v>#NAME?</v>
      </c>
      <c r="AH120" s="81" t="e">
        <f t="shared" si="34"/>
        <v>#NAME?</v>
      </c>
      <c r="AI120" s="79" t="e">
        <f>VLOOKUP($E120,選手登録!$O$8:$AD$57,16,0)</f>
        <v>#N/A</v>
      </c>
      <c r="AJ120" s="80" t="e">
        <f t="shared" si="35"/>
        <v>#NAME?</v>
      </c>
      <c r="AK120" s="81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5">
        <v>10</v>
      </c>
      <c r="B121" s="75" t="b">
        <f t="shared" si="38"/>
        <v>0</v>
      </c>
      <c r="C121" s="75" t="b">
        <f t="shared" si="38"/>
        <v>0</v>
      </c>
      <c r="D121" s="75" t="b">
        <f t="shared" si="38"/>
        <v>0</v>
      </c>
      <c r="E121" s="76"/>
      <c r="F121" s="77"/>
      <c r="G121" s="77"/>
      <c r="H121" s="77"/>
      <c r="I121" s="77"/>
      <c r="J121" s="77"/>
      <c r="K121" s="77"/>
      <c r="L121" s="78" t="e">
        <f>VLOOKUP($E121,選手登録!$O$8:$AD$57,2,0)</f>
        <v>#N/A</v>
      </c>
      <c r="M121" s="78"/>
      <c r="N121" s="78"/>
      <c r="O121" s="78"/>
      <c r="P121" s="78"/>
      <c r="Q121" s="78"/>
      <c r="R121" s="78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9" t="e">
        <f>VLOOKUP($E121,選手登録!$O$8:$AD$57,13,0)</f>
        <v>#N/A</v>
      </c>
      <c r="AA121" s="80" t="e">
        <f t="shared" si="32"/>
        <v>#NAME?</v>
      </c>
      <c r="AB121" s="81" t="e">
        <f t="shared" si="32"/>
        <v>#NAME?</v>
      </c>
      <c r="AC121" s="79" t="e">
        <f>VLOOKUP($E121,選手登録!$O$8:$AD$57,14,0)</f>
        <v>#N/A</v>
      </c>
      <c r="AD121" s="80" t="e">
        <f t="shared" si="33"/>
        <v>#NAME?</v>
      </c>
      <c r="AE121" s="81" t="e">
        <f t="shared" si="33"/>
        <v>#NAME?</v>
      </c>
      <c r="AF121" s="79" t="e">
        <f>VLOOKUP($E121,選手登録!$O$8:$AD$57,15,0)</f>
        <v>#N/A</v>
      </c>
      <c r="AG121" s="80" t="e">
        <f t="shared" si="34"/>
        <v>#NAME?</v>
      </c>
      <c r="AH121" s="81" t="e">
        <f t="shared" si="34"/>
        <v>#NAME?</v>
      </c>
      <c r="AI121" s="79" t="e">
        <f>VLOOKUP($E121,選手登録!$O$8:$AD$57,16,0)</f>
        <v>#N/A</v>
      </c>
      <c r="AJ121" s="80" t="e">
        <f t="shared" si="35"/>
        <v>#NAME?</v>
      </c>
      <c r="AK121" s="81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5">
        <v>11</v>
      </c>
      <c r="B122" s="75" t="b">
        <f t="shared" si="38"/>
        <v>0</v>
      </c>
      <c r="C122" s="75" t="b">
        <f t="shared" si="38"/>
        <v>0</v>
      </c>
      <c r="D122" s="75" t="b">
        <f t="shared" si="38"/>
        <v>0</v>
      </c>
      <c r="E122" s="76"/>
      <c r="F122" s="77"/>
      <c r="G122" s="77"/>
      <c r="H122" s="77"/>
      <c r="I122" s="77"/>
      <c r="J122" s="77"/>
      <c r="K122" s="77"/>
      <c r="L122" s="78" t="e">
        <f>VLOOKUP($E122,選手登録!$O$8:$AD$57,2,0)</f>
        <v>#N/A</v>
      </c>
      <c r="M122" s="78"/>
      <c r="N122" s="78"/>
      <c r="O122" s="78"/>
      <c r="P122" s="78"/>
      <c r="Q122" s="78"/>
      <c r="R122" s="78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9" t="e">
        <f>VLOOKUP($E122,選手登録!$O$8:$AD$57,13,0)</f>
        <v>#N/A</v>
      </c>
      <c r="AA122" s="80" t="e">
        <f t="shared" si="32"/>
        <v>#NAME?</v>
      </c>
      <c r="AB122" s="81" t="e">
        <f t="shared" si="32"/>
        <v>#NAME?</v>
      </c>
      <c r="AC122" s="79" t="e">
        <f>VLOOKUP($E122,選手登録!$O$8:$AD$57,14,0)</f>
        <v>#N/A</v>
      </c>
      <c r="AD122" s="80" t="e">
        <f t="shared" si="33"/>
        <v>#NAME?</v>
      </c>
      <c r="AE122" s="81" t="e">
        <f t="shared" si="33"/>
        <v>#NAME?</v>
      </c>
      <c r="AF122" s="79" t="e">
        <f>VLOOKUP($E122,選手登録!$O$8:$AD$57,15,0)</f>
        <v>#N/A</v>
      </c>
      <c r="AG122" s="80" t="e">
        <f t="shared" si="34"/>
        <v>#NAME?</v>
      </c>
      <c r="AH122" s="81" t="e">
        <f t="shared" si="34"/>
        <v>#NAME?</v>
      </c>
      <c r="AI122" s="79" t="e">
        <f>VLOOKUP($E122,選手登録!$O$8:$AD$57,16,0)</f>
        <v>#N/A</v>
      </c>
      <c r="AJ122" s="80" t="e">
        <f t="shared" si="35"/>
        <v>#NAME?</v>
      </c>
      <c r="AK122" s="81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5">
        <v>12</v>
      </c>
      <c r="B123" s="75" t="b">
        <f t="shared" si="38"/>
        <v>0</v>
      </c>
      <c r="C123" s="75" t="b">
        <f t="shared" si="38"/>
        <v>0</v>
      </c>
      <c r="D123" s="75" t="b">
        <f t="shared" si="38"/>
        <v>0</v>
      </c>
      <c r="E123" s="76"/>
      <c r="F123" s="77"/>
      <c r="G123" s="77"/>
      <c r="H123" s="77"/>
      <c r="I123" s="77"/>
      <c r="J123" s="77"/>
      <c r="K123" s="77"/>
      <c r="L123" s="78" t="e">
        <f>VLOOKUP($E123,選手登録!$O$8:$AD$57,2,0)</f>
        <v>#N/A</v>
      </c>
      <c r="M123" s="78"/>
      <c r="N123" s="78"/>
      <c r="O123" s="78"/>
      <c r="P123" s="78"/>
      <c r="Q123" s="78"/>
      <c r="R123" s="78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9" t="e">
        <f>VLOOKUP($E123,選手登録!$O$8:$AD$57,13,0)</f>
        <v>#N/A</v>
      </c>
      <c r="AA123" s="80" t="e">
        <f t="shared" si="32"/>
        <v>#NAME?</v>
      </c>
      <c r="AB123" s="81" t="e">
        <f t="shared" si="32"/>
        <v>#NAME?</v>
      </c>
      <c r="AC123" s="79" t="e">
        <f>VLOOKUP($E123,選手登録!$O$8:$AD$57,14,0)</f>
        <v>#N/A</v>
      </c>
      <c r="AD123" s="80" t="e">
        <f t="shared" si="33"/>
        <v>#NAME?</v>
      </c>
      <c r="AE123" s="81" t="e">
        <f t="shared" si="33"/>
        <v>#NAME?</v>
      </c>
      <c r="AF123" s="79" t="e">
        <f>VLOOKUP($E123,選手登録!$O$8:$AD$57,15,0)</f>
        <v>#N/A</v>
      </c>
      <c r="AG123" s="80" t="e">
        <f t="shared" si="34"/>
        <v>#NAME?</v>
      </c>
      <c r="AH123" s="81" t="e">
        <f t="shared" si="34"/>
        <v>#NAME?</v>
      </c>
      <c r="AI123" s="79" t="e">
        <f>VLOOKUP($E123,選手登録!$O$8:$AD$57,16,0)</f>
        <v>#N/A</v>
      </c>
      <c r="AJ123" s="80" t="e">
        <f t="shared" si="35"/>
        <v>#NAME?</v>
      </c>
      <c r="AK123" s="81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67" t="s">
        <v>10</v>
      </c>
      <c r="B124" s="68"/>
      <c r="C124" s="68"/>
      <c r="D124" s="68"/>
      <c r="E124" s="69" t="s">
        <v>158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1"/>
    </row>
    <row r="125" spans="1:45" ht="18" customHeight="1" x14ac:dyDescent="0.2">
      <c r="A125" s="62"/>
      <c r="B125" s="63"/>
      <c r="C125" s="63"/>
      <c r="D125" s="63"/>
      <c r="E125" s="72" t="s">
        <v>159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4"/>
    </row>
    <row r="126" spans="1:45" ht="18" customHeight="1" x14ac:dyDescent="0.2">
      <c r="A126" s="62"/>
      <c r="B126" s="63"/>
      <c r="C126" s="63"/>
      <c r="D126" s="63"/>
      <c r="E126" s="72" t="s">
        <v>160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4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68" t="s">
        <v>143</v>
      </c>
      <c r="V127" s="68"/>
      <c r="W127" s="68"/>
      <c r="X127" s="68"/>
      <c r="Y127" s="68"/>
      <c r="Z127" s="68" t="s">
        <v>144</v>
      </c>
      <c r="AA127" s="68"/>
      <c r="AB127" s="68"/>
      <c r="AC127" s="68"/>
      <c r="AD127" s="68" t="s">
        <v>142</v>
      </c>
      <c r="AE127" s="68"/>
      <c r="AF127" s="68"/>
      <c r="AG127" s="68"/>
      <c r="AH127" s="68" t="s">
        <v>141</v>
      </c>
      <c r="AI127" s="68"/>
      <c r="AJ127" s="39"/>
      <c r="AK127" s="41"/>
    </row>
    <row r="128" spans="1:45" ht="25.5" customHeight="1" x14ac:dyDescent="0.2">
      <c r="A128" s="59" t="s">
        <v>147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</row>
    <row r="129" spans="1:45" ht="25.5" customHeight="1" x14ac:dyDescent="0.2">
      <c r="A129" s="6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4"/>
    </row>
    <row r="130" spans="1:45" ht="25.5" customHeight="1" x14ac:dyDescent="0.2">
      <c r="A130" s="44"/>
      <c r="B130" s="65" t="str">
        <f>選手登録!$B$3</f>
        <v>花園高等学校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42"/>
      <c r="M130" s="42"/>
      <c r="N130" s="42"/>
      <c r="O130" s="42"/>
      <c r="P130" s="42"/>
      <c r="Q130" s="42"/>
      <c r="R130" s="42"/>
      <c r="S130" s="65" t="s">
        <v>146</v>
      </c>
      <c r="T130" s="65"/>
      <c r="U130" s="65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5" t="s">
        <v>145</v>
      </c>
      <c r="AI130" s="65"/>
      <c r="AJ130" s="47"/>
      <c r="AK130" s="48"/>
    </row>
    <row r="131" spans="1:45" ht="25.05" customHeight="1" x14ac:dyDescent="0.2">
      <c r="A131" s="93" t="str">
        <f>$A$1</f>
        <v>第47回 全国高等学校柔道選手権大会（個人試合）京都府予選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5"/>
    </row>
    <row r="132" spans="1:45" ht="25.05" customHeight="1" x14ac:dyDescent="0.2">
      <c r="A132" s="96" t="str">
        <f>$A$2</f>
        <v>及び　令和６年度 京都府高等学校柔道段外選手権大会　申込書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97"/>
    </row>
    <row r="133" spans="1:45" ht="20.100000000000001" customHeight="1" x14ac:dyDescent="0.2">
      <c r="A133" s="85" t="s">
        <v>0</v>
      </c>
      <c r="B133" s="85"/>
      <c r="C133" s="85"/>
      <c r="D133" s="85" t="s">
        <v>1</v>
      </c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 t="s">
        <v>32</v>
      </c>
      <c r="P133" s="85"/>
      <c r="Q133" s="85"/>
      <c r="R133" s="85"/>
      <c r="S133" s="85" t="s">
        <v>138</v>
      </c>
      <c r="T133" s="85"/>
      <c r="U133" s="85"/>
      <c r="V133" s="85"/>
      <c r="W133" s="85"/>
      <c r="X133" s="85"/>
      <c r="Y133" s="85" t="s">
        <v>137</v>
      </c>
      <c r="Z133" s="85"/>
      <c r="AA133" s="85"/>
      <c r="AB133" s="85"/>
      <c r="AC133" s="85"/>
      <c r="AD133" s="85"/>
      <c r="AE133" s="85" t="s">
        <v>139</v>
      </c>
      <c r="AF133" s="85"/>
      <c r="AG133" s="85"/>
      <c r="AH133" s="85"/>
      <c r="AI133" s="85"/>
      <c r="AJ133" s="85"/>
      <c r="AK133" s="85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7</v>
      </c>
      <c r="C134" s="58" t="str">
        <f>MID(選手登録!$A$3,3,1)</f>
        <v>3</v>
      </c>
      <c r="D134" s="98" t="str">
        <f>選手登録!$B$3</f>
        <v>花園高等学校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 t="str">
        <f>選手登録!$C$3</f>
        <v>（花園）</v>
      </c>
      <c r="P134" s="98"/>
      <c r="Q134" s="98"/>
      <c r="R134" s="98"/>
      <c r="S134" s="99" t="str">
        <f>選手登録!$O$3</f>
        <v xml:space="preserve"> </v>
      </c>
      <c r="T134" s="99"/>
      <c r="U134" s="99"/>
      <c r="V134" s="99"/>
      <c r="W134" s="99"/>
      <c r="X134" s="99"/>
      <c r="Y134" s="75" t="str">
        <f>選手登録!$P$3</f>
        <v xml:space="preserve"> </v>
      </c>
      <c r="Z134" s="75"/>
      <c r="AA134" s="75"/>
      <c r="AB134" s="75"/>
      <c r="AC134" s="75"/>
      <c r="AD134" s="75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82" t="s">
        <v>167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4" t="s">
        <v>166</v>
      </c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46"/>
      <c r="AF135" s="68" t="s">
        <v>140</v>
      </c>
      <c r="AG135" s="68"/>
      <c r="AH135" s="55" t="s">
        <v>2</v>
      </c>
      <c r="AI135" s="86"/>
      <c r="AJ135" s="86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66" t="s">
        <v>4</v>
      </c>
      <c r="I136" s="66"/>
      <c r="J136" s="66"/>
      <c r="K136" s="66"/>
      <c r="L136" s="66"/>
      <c r="M136" s="42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88" t="s">
        <v>5</v>
      </c>
      <c r="B137" s="89"/>
      <c r="C137" s="89"/>
      <c r="D137" s="90"/>
      <c r="E137" s="91" t="s">
        <v>136</v>
      </c>
      <c r="F137" s="92"/>
      <c r="G137" s="92"/>
      <c r="H137" s="92"/>
      <c r="I137" s="92"/>
      <c r="J137" s="92"/>
      <c r="K137" s="92"/>
      <c r="L137" s="85" t="s">
        <v>137</v>
      </c>
      <c r="M137" s="85"/>
      <c r="N137" s="85"/>
      <c r="O137" s="85"/>
      <c r="P137" s="85"/>
      <c r="Q137" s="85"/>
      <c r="R137" s="85"/>
      <c r="S137" s="85" t="s">
        <v>139</v>
      </c>
      <c r="T137" s="85"/>
      <c r="U137" s="85"/>
      <c r="V137" s="85"/>
      <c r="W137" s="85"/>
      <c r="X137" s="85"/>
      <c r="Y137" s="85"/>
      <c r="Z137" s="85" t="s">
        <v>6</v>
      </c>
      <c r="AA137" s="85"/>
      <c r="AB137" s="85"/>
      <c r="AC137" s="85" t="s">
        <v>7</v>
      </c>
      <c r="AD137" s="85"/>
      <c r="AE137" s="85"/>
      <c r="AF137" s="85" t="s">
        <v>8</v>
      </c>
      <c r="AG137" s="85"/>
      <c r="AH137" s="85"/>
      <c r="AI137" s="85" t="s">
        <v>9</v>
      </c>
      <c r="AJ137" s="85"/>
      <c r="AK137" s="85"/>
    </row>
    <row r="138" spans="1:45" ht="36" customHeight="1" x14ac:dyDescent="0.2">
      <c r="A138" s="75">
        <v>1</v>
      </c>
      <c r="B138" s="75" t="b">
        <f>IF($AI$5=1,1,IF($AI$5=2,11,IF($AI$5=3,21)))</f>
        <v>0</v>
      </c>
      <c r="C138" s="75" t="b">
        <f>IF($AI$5=1,1,IF($AI$5=2,11,IF($AI$5=3,21)))</f>
        <v>0</v>
      </c>
      <c r="D138" s="75" t="b">
        <f>IF($AI$5=1,1,IF($AI$5=2,11,IF($AI$5=3,21)))</f>
        <v>0</v>
      </c>
      <c r="E138" s="76"/>
      <c r="F138" s="77"/>
      <c r="G138" s="77"/>
      <c r="H138" s="77"/>
      <c r="I138" s="77"/>
      <c r="J138" s="77"/>
      <c r="K138" s="77"/>
      <c r="L138" s="78" t="e">
        <f>VLOOKUP($E138,選手登録!$O$8:$AD$57,2,0)</f>
        <v>#N/A</v>
      </c>
      <c r="M138" s="78"/>
      <c r="N138" s="78"/>
      <c r="O138" s="78"/>
      <c r="P138" s="78"/>
      <c r="Q138" s="78"/>
      <c r="R138" s="78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9" t="e">
        <f>VLOOKUP($E138,選手登録!$O$8:$AD$57,13,0)</f>
        <v>#N/A</v>
      </c>
      <c r="AA138" s="80" t="e">
        <f t="shared" ref="AA138:AB149" si="40">VLOOKUP($E138,データ,13,0)</f>
        <v>#NAME?</v>
      </c>
      <c r="AB138" s="81" t="e">
        <f t="shared" si="40"/>
        <v>#NAME?</v>
      </c>
      <c r="AC138" s="79" t="e">
        <f>VLOOKUP($E138,選手登録!$O$8:$AD$57,14,0)</f>
        <v>#N/A</v>
      </c>
      <c r="AD138" s="80" t="e">
        <f t="shared" ref="AD138:AE149" si="41">VLOOKUP($E138,データ,13,0)</f>
        <v>#NAME?</v>
      </c>
      <c r="AE138" s="81" t="e">
        <f t="shared" si="41"/>
        <v>#NAME?</v>
      </c>
      <c r="AF138" s="79" t="e">
        <f>VLOOKUP($E138,選手登録!$O$8:$AD$57,15,0)</f>
        <v>#N/A</v>
      </c>
      <c r="AG138" s="80" t="e">
        <f t="shared" ref="AG138:AH149" si="42">VLOOKUP($E138,データ,13,0)</f>
        <v>#NAME?</v>
      </c>
      <c r="AH138" s="81" t="e">
        <f t="shared" si="42"/>
        <v>#NAME?</v>
      </c>
      <c r="AI138" s="79" t="e">
        <f>VLOOKUP($E138,選手登録!$O$8:$AD$57,16,0)</f>
        <v>#N/A</v>
      </c>
      <c r="AJ138" s="80" t="e">
        <f t="shared" ref="AJ138:AK149" si="43">VLOOKUP($E138,データ,13,0)</f>
        <v>#NAME?</v>
      </c>
      <c r="AK138" s="81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5">
        <v>2</v>
      </c>
      <c r="B139" s="75" t="b">
        <f t="shared" ref="B139:D149" si="46">IF($AI$5=1,1,IF($AI$5=2,11,IF($AI$5=3,21)))</f>
        <v>0</v>
      </c>
      <c r="C139" s="75" t="b">
        <f t="shared" si="46"/>
        <v>0</v>
      </c>
      <c r="D139" s="75" t="b">
        <f t="shared" si="46"/>
        <v>0</v>
      </c>
      <c r="E139" s="76"/>
      <c r="F139" s="77"/>
      <c r="G139" s="77"/>
      <c r="H139" s="77"/>
      <c r="I139" s="77"/>
      <c r="J139" s="77"/>
      <c r="K139" s="77"/>
      <c r="L139" s="78" t="e">
        <f>VLOOKUP($E139,選手登録!$O$8:$AD$57,2,0)</f>
        <v>#N/A</v>
      </c>
      <c r="M139" s="78"/>
      <c r="N139" s="78"/>
      <c r="O139" s="78"/>
      <c r="P139" s="78"/>
      <c r="Q139" s="78"/>
      <c r="R139" s="78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9" t="e">
        <f>VLOOKUP($E139,選手登録!$O$8:$AD$57,13,0)</f>
        <v>#N/A</v>
      </c>
      <c r="AA139" s="80" t="e">
        <f t="shared" si="40"/>
        <v>#NAME?</v>
      </c>
      <c r="AB139" s="81" t="e">
        <f t="shared" si="40"/>
        <v>#NAME?</v>
      </c>
      <c r="AC139" s="79" t="e">
        <f>VLOOKUP($E139,選手登録!$O$8:$AD$57,14,0)</f>
        <v>#N/A</v>
      </c>
      <c r="AD139" s="80" t="e">
        <f t="shared" si="41"/>
        <v>#NAME?</v>
      </c>
      <c r="AE139" s="81" t="e">
        <f t="shared" si="41"/>
        <v>#NAME?</v>
      </c>
      <c r="AF139" s="79" t="e">
        <f>VLOOKUP($E139,選手登録!$O$8:$AD$57,15,0)</f>
        <v>#N/A</v>
      </c>
      <c r="AG139" s="80" t="e">
        <f t="shared" si="42"/>
        <v>#NAME?</v>
      </c>
      <c r="AH139" s="81" t="e">
        <f t="shared" si="42"/>
        <v>#NAME?</v>
      </c>
      <c r="AI139" s="79" t="e">
        <f>VLOOKUP($E139,選手登録!$O$8:$AD$57,16,0)</f>
        <v>#N/A</v>
      </c>
      <c r="AJ139" s="80" t="e">
        <f t="shared" si="43"/>
        <v>#NAME?</v>
      </c>
      <c r="AK139" s="81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5">
        <v>3</v>
      </c>
      <c r="B140" s="75" t="b">
        <f t="shared" si="46"/>
        <v>0</v>
      </c>
      <c r="C140" s="75" t="b">
        <f t="shared" si="46"/>
        <v>0</v>
      </c>
      <c r="D140" s="75" t="b">
        <f t="shared" si="46"/>
        <v>0</v>
      </c>
      <c r="E140" s="76"/>
      <c r="F140" s="77"/>
      <c r="G140" s="77"/>
      <c r="H140" s="77"/>
      <c r="I140" s="77"/>
      <c r="J140" s="77"/>
      <c r="K140" s="77"/>
      <c r="L140" s="78" t="e">
        <f>VLOOKUP($E140,選手登録!$O$8:$AD$57,2,0)</f>
        <v>#N/A</v>
      </c>
      <c r="M140" s="78"/>
      <c r="N140" s="78"/>
      <c r="O140" s="78"/>
      <c r="P140" s="78"/>
      <c r="Q140" s="78"/>
      <c r="R140" s="78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9" t="e">
        <f>VLOOKUP($E140,選手登録!$O$8:$AD$57,13,0)</f>
        <v>#N/A</v>
      </c>
      <c r="AA140" s="80" t="e">
        <f t="shared" si="40"/>
        <v>#NAME?</v>
      </c>
      <c r="AB140" s="81" t="e">
        <f t="shared" si="40"/>
        <v>#NAME?</v>
      </c>
      <c r="AC140" s="79" t="e">
        <f>VLOOKUP($E140,選手登録!$O$8:$AD$57,14,0)</f>
        <v>#N/A</v>
      </c>
      <c r="AD140" s="80" t="e">
        <f t="shared" si="41"/>
        <v>#NAME?</v>
      </c>
      <c r="AE140" s="81" t="e">
        <f t="shared" si="41"/>
        <v>#NAME?</v>
      </c>
      <c r="AF140" s="79" t="e">
        <f>VLOOKUP($E140,選手登録!$O$8:$AD$57,15,0)</f>
        <v>#N/A</v>
      </c>
      <c r="AG140" s="80" t="e">
        <f t="shared" si="42"/>
        <v>#NAME?</v>
      </c>
      <c r="AH140" s="81" t="e">
        <f t="shared" si="42"/>
        <v>#NAME?</v>
      </c>
      <c r="AI140" s="79" t="e">
        <f>VLOOKUP($E140,選手登録!$O$8:$AD$57,16,0)</f>
        <v>#N/A</v>
      </c>
      <c r="AJ140" s="80" t="e">
        <f t="shared" si="43"/>
        <v>#NAME?</v>
      </c>
      <c r="AK140" s="81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5">
        <v>4</v>
      </c>
      <c r="B141" s="75" t="b">
        <f t="shared" si="46"/>
        <v>0</v>
      </c>
      <c r="C141" s="75" t="b">
        <f t="shared" si="46"/>
        <v>0</v>
      </c>
      <c r="D141" s="75" t="b">
        <f t="shared" si="46"/>
        <v>0</v>
      </c>
      <c r="E141" s="76"/>
      <c r="F141" s="77"/>
      <c r="G141" s="77"/>
      <c r="H141" s="77"/>
      <c r="I141" s="77"/>
      <c r="J141" s="77"/>
      <c r="K141" s="77"/>
      <c r="L141" s="78" t="e">
        <f>VLOOKUP($E141,選手登録!$O$8:$AD$57,2,0)</f>
        <v>#N/A</v>
      </c>
      <c r="M141" s="78"/>
      <c r="N141" s="78"/>
      <c r="O141" s="78"/>
      <c r="P141" s="78"/>
      <c r="Q141" s="78"/>
      <c r="R141" s="78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9" t="e">
        <f>VLOOKUP($E141,選手登録!$O$8:$AD$57,13,0)</f>
        <v>#N/A</v>
      </c>
      <c r="AA141" s="80" t="e">
        <f t="shared" si="40"/>
        <v>#NAME?</v>
      </c>
      <c r="AB141" s="81" t="e">
        <f t="shared" si="40"/>
        <v>#NAME?</v>
      </c>
      <c r="AC141" s="79" t="e">
        <f>VLOOKUP($E141,選手登録!$O$8:$AD$57,14,0)</f>
        <v>#N/A</v>
      </c>
      <c r="AD141" s="80" t="e">
        <f t="shared" si="41"/>
        <v>#NAME?</v>
      </c>
      <c r="AE141" s="81" t="e">
        <f t="shared" si="41"/>
        <v>#NAME?</v>
      </c>
      <c r="AF141" s="79" t="e">
        <f>VLOOKUP($E141,選手登録!$O$8:$AD$57,15,0)</f>
        <v>#N/A</v>
      </c>
      <c r="AG141" s="80" t="e">
        <f t="shared" si="42"/>
        <v>#NAME?</v>
      </c>
      <c r="AH141" s="81" t="e">
        <f t="shared" si="42"/>
        <v>#NAME?</v>
      </c>
      <c r="AI141" s="79" t="e">
        <f>VLOOKUP($E141,選手登録!$O$8:$AD$57,16,0)</f>
        <v>#N/A</v>
      </c>
      <c r="AJ141" s="80" t="e">
        <f t="shared" si="43"/>
        <v>#NAME?</v>
      </c>
      <c r="AK141" s="81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5">
        <v>5</v>
      </c>
      <c r="B142" s="75" t="b">
        <f t="shared" si="46"/>
        <v>0</v>
      </c>
      <c r="C142" s="75" t="b">
        <f t="shared" si="46"/>
        <v>0</v>
      </c>
      <c r="D142" s="75" t="b">
        <f t="shared" si="46"/>
        <v>0</v>
      </c>
      <c r="E142" s="76"/>
      <c r="F142" s="77"/>
      <c r="G142" s="77"/>
      <c r="H142" s="77"/>
      <c r="I142" s="77"/>
      <c r="J142" s="77"/>
      <c r="K142" s="77"/>
      <c r="L142" s="78" t="e">
        <f>VLOOKUP($E142,選手登録!$O$8:$AD$57,2,0)</f>
        <v>#N/A</v>
      </c>
      <c r="M142" s="78"/>
      <c r="N142" s="78"/>
      <c r="O142" s="78"/>
      <c r="P142" s="78"/>
      <c r="Q142" s="78"/>
      <c r="R142" s="78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9" t="e">
        <f>VLOOKUP($E142,選手登録!$O$8:$AD$57,13,0)</f>
        <v>#N/A</v>
      </c>
      <c r="AA142" s="80" t="e">
        <f t="shared" si="40"/>
        <v>#NAME?</v>
      </c>
      <c r="AB142" s="81" t="e">
        <f t="shared" si="40"/>
        <v>#NAME?</v>
      </c>
      <c r="AC142" s="79" t="e">
        <f>VLOOKUP($E142,選手登録!$O$8:$AD$57,14,0)</f>
        <v>#N/A</v>
      </c>
      <c r="AD142" s="80" t="e">
        <f t="shared" si="41"/>
        <v>#NAME?</v>
      </c>
      <c r="AE142" s="81" t="e">
        <f t="shared" si="41"/>
        <v>#NAME?</v>
      </c>
      <c r="AF142" s="79" t="e">
        <f>VLOOKUP($E142,選手登録!$O$8:$AD$57,15,0)</f>
        <v>#N/A</v>
      </c>
      <c r="AG142" s="80" t="e">
        <f t="shared" si="42"/>
        <v>#NAME?</v>
      </c>
      <c r="AH142" s="81" t="e">
        <f t="shared" si="42"/>
        <v>#NAME?</v>
      </c>
      <c r="AI142" s="79" t="e">
        <f>VLOOKUP($E142,選手登録!$O$8:$AD$57,16,0)</f>
        <v>#N/A</v>
      </c>
      <c r="AJ142" s="80" t="e">
        <f t="shared" si="43"/>
        <v>#NAME?</v>
      </c>
      <c r="AK142" s="81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5">
        <v>6</v>
      </c>
      <c r="B143" s="75" t="b">
        <f t="shared" si="46"/>
        <v>0</v>
      </c>
      <c r="C143" s="75" t="b">
        <f t="shared" si="46"/>
        <v>0</v>
      </c>
      <c r="D143" s="75" t="b">
        <f t="shared" si="46"/>
        <v>0</v>
      </c>
      <c r="E143" s="76"/>
      <c r="F143" s="77"/>
      <c r="G143" s="77"/>
      <c r="H143" s="77"/>
      <c r="I143" s="77"/>
      <c r="J143" s="77"/>
      <c r="K143" s="77"/>
      <c r="L143" s="78" t="e">
        <f>VLOOKUP($E143,選手登録!$O$8:$AD$57,2,0)</f>
        <v>#N/A</v>
      </c>
      <c r="M143" s="78"/>
      <c r="N143" s="78"/>
      <c r="O143" s="78"/>
      <c r="P143" s="78"/>
      <c r="Q143" s="78"/>
      <c r="R143" s="78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9" t="e">
        <f>VLOOKUP($E143,選手登録!$O$8:$AD$57,13,0)</f>
        <v>#N/A</v>
      </c>
      <c r="AA143" s="80" t="e">
        <f t="shared" si="40"/>
        <v>#NAME?</v>
      </c>
      <c r="AB143" s="81" t="e">
        <f t="shared" si="40"/>
        <v>#NAME?</v>
      </c>
      <c r="AC143" s="79" t="e">
        <f>VLOOKUP($E143,選手登録!$O$8:$AD$57,14,0)</f>
        <v>#N/A</v>
      </c>
      <c r="AD143" s="80" t="e">
        <f t="shared" si="41"/>
        <v>#NAME?</v>
      </c>
      <c r="AE143" s="81" t="e">
        <f t="shared" si="41"/>
        <v>#NAME?</v>
      </c>
      <c r="AF143" s="79" t="e">
        <f>VLOOKUP($E143,選手登録!$O$8:$AD$57,15,0)</f>
        <v>#N/A</v>
      </c>
      <c r="AG143" s="80" t="e">
        <f t="shared" si="42"/>
        <v>#NAME?</v>
      </c>
      <c r="AH143" s="81" t="e">
        <f t="shared" si="42"/>
        <v>#NAME?</v>
      </c>
      <c r="AI143" s="79" t="e">
        <f>VLOOKUP($E143,選手登録!$O$8:$AD$57,16,0)</f>
        <v>#N/A</v>
      </c>
      <c r="AJ143" s="80" t="e">
        <f t="shared" si="43"/>
        <v>#NAME?</v>
      </c>
      <c r="AK143" s="81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5">
        <v>7</v>
      </c>
      <c r="B144" s="75" t="b">
        <f t="shared" si="46"/>
        <v>0</v>
      </c>
      <c r="C144" s="75" t="b">
        <f t="shared" si="46"/>
        <v>0</v>
      </c>
      <c r="D144" s="75" t="b">
        <f t="shared" si="46"/>
        <v>0</v>
      </c>
      <c r="E144" s="76"/>
      <c r="F144" s="77"/>
      <c r="G144" s="77"/>
      <c r="H144" s="77"/>
      <c r="I144" s="77"/>
      <c r="J144" s="77"/>
      <c r="K144" s="77"/>
      <c r="L144" s="78" t="e">
        <f>VLOOKUP($E144,選手登録!$O$8:$AD$57,2,0)</f>
        <v>#N/A</v>
      </c>
      <c r="M144" s="78"/>
      <c r="N144" s="78"/>
      <c r="O144" s="78"/>
      <c r="P144" s="78"/>
      <c r="Q144" s="78"/>
      <c r="R144" s="78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9" t="e">
        <f>VLOOKUP($E144,選手登録!$O$8:$AD$57,13,0)</f>
        <v>#N/A</v>
      </c>
      <c r="AA144" s="80" t="e">
        <f t="shared" si="40"/>
        <v>#NAME?</v>
      </c>
      <c r="AB144" s="81" t="e">
        <f t="shared" si="40"/>
        <v>#NAME?</v>
      </c>
      <c r="AC144" s="79" t="e">
        <f>VLOOKUP($E144,選手登録!$O$8:$AD$57,14,0)</f>
        <v>#N/A</v>
      </c>
      <c r="AD144" s="80" t="e">
        <f t="shared" si="41"/>
        <v>#NAME?</v>
      </c>
      <c r="AE144" s="81" t="e">
        <f t="shared" si="41"/>
        <v>#NAME?</v>
      </c>
      <c r="AF144" s="79" t="e">
        <f>VLOOKUP($E144,選手登録!$O$8:$AD$57,15,0)</f>
        <v>#N/A</v>
      </c>
      <c r="AG144" s="80" t="e">
        <f t="shared" si="42"/>
        <v>#NAME?</v>
      </c>
      <c r="AH144" s="81" t="e">
        <f t="shared" si="42"/>
        <v>#NAME?</v>
      </c>
      <c r="AI144" s="79" t="e">
        <f>VLOOKUP($E144,選手登録!$O$8:$AD$57,16,0)</f>
        <v>#N/A</v>
      </c>
      <c r="AJ144" s="80" t="e">
        <f t="shared" si="43"/>
        <v>#NAME?</v>
      </c>
      <c r="AK144" s="81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5">
        <v>8</v>
      </c>
      <c r="B145" s="75" t="b">
        <f t="shared" si="46"/>
        <v>0</v>
      </c>
      <c r="C145" s="75" t="b">
        <f t="shared" si="46"/>
        <v>0</v>
      </c>
      <c r="D145" s="75" t="b">
        <f t="shared" si="46"/>
        <v>0</v>
      </c>
      <c r="E145" s="76"/>
      <c r="F145" s="77"/>
      <c r="G145" s="77"/>
      <c r="H145" s="77"/>
      <c r="I145" s="77"/>
      <c r="J145" s="77"/>
      <c r="K145" s="77"/>
      <c r="L145" s="78" t="e">
        <f>VLOOKUP($E145,選手登録!$O$8:$AD$57,2,0)</f>
        <v>#N/A</v>
      </c>
      <c r="M145" s="78"/>
      <c r="N145" s="78"/>
      <c r="O145" s="78"/>
      <c r="P145" s="78"/>
      <c r="Q145" s="78"/>
      <c r="R145" s="78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9" t="e">
        <f>VLOOKUP($E145,選手登録!$O$8:$AD$57,13,0)</f>
        <v>#N/A</v>
      </c>
      <c r="AA145" s="80" t="e">
        <f t="shared" si="40"/>
        <v>#NAME?</v>
      </c>
      <c r="AB145" s="81" t="e">
        <f t="shared" si="40"/>
        <v>#NAME?</v>
      </c>
      <c r="AC145" s="79" t="e">
        <f>VLOOKUP($E145,選手登録!$O$8:$AD$57,14,0)</f>
        <v>#N/A</v>
      </c>
      <c r="AD145" s="80" t="e">
        <f t="shared" si="41"/>
        <v>#NAME?</v>
      </c>
      <c r="AE145" s="81" t="e">
        <f t="shared" si="41"/>
        <v>#NAME?</v>
      </c>
      <c r="AF145" s="79" t="e">
        <f>VLOOKUP($E145,選手登録!$O$8:$AD$57,15,0)</f>
        <v>#N/A</v>
      </c>
      <c r="AG145" s="80" t="e">
        <f t="shared" si="42"/>
        <v>#NAME?</v>
      </c>
      <c r="AH145" s="81" t="e">
        <f t="shared" si="42"/>
        <v>#NAME?</v>
      </c>
      <c r="AI145" s="79" t="e">
        <f>VLOOKUP($E145,選手登録!$O$8:$AD$57,16,0)</f>
        <v>#N/A</v>
      </c>
      <c r="AJ145" s="80" t="e">
        <f t="shared" si="43"/>
        <v>#NAME?</v>
      </c>
      <c r="AK145" s="81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5">
        <v>9</v>
      </c>
      <c r="B146" s="75" t="b">
        <f t="shared" si="46"/>
        <v>0</v>
      </c>
      <c r="C146" s="75" t="b">
        <f t="shared" si="46"/>
        <v>0</v>
      </c>
      <c r="D146" s="75" t="b">
        <f t="shared" si="46"/>
        <v>0</v>
      </c>
      <c r="E146" s="76"/>
      <c r="F146" s="77"/>
      <c r="G146" s="77"/>
      <c r="H146" s="77"/>
      <c r="I146" s="77"/>
      <c r="J146" s="77"/>
      <c r="K146" s="77"/>
      <c r="L146" s="78" t="e">
        <f>VLOOKUP($E146,選手登録!$O$8:$AD$57,2,0)</f>
        <v>#N/A</v>
      </c>
      <c r="M146" s="78"/>
      <c r="N146" s="78"/>
      <c r="O146" s="78"/>
      <c r="P146" s="78"/>
      <c r="Q146" s="78"/>
      <c r="R146" s="78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9" t="e">
        <f>VLOOKUP($E146,選手登録!$O$8:$AD$57,13,0)</f>
        <v>#N/A</v>
      </c>
      <c r="AA146" s="80" t="e">
        <f t="shared" si="40"/>
        <v>#NAME?</v>
      </c>
      <c r="AB146" s="81" t="e">
        <f t="shared" si="40"/>
        <v>#NAME?</v>
      </c>
      <c r="AC146" s="79" t="e">
        <f>VLOOKUP($E146,選手登録!$O$8:$AD$57,14,0)</f>
        <v>#N/A</v>
      </c>
      <c r="AD146" s="80" t="e">
        <f t="shared" si="41"/>
        <v>#NAME?</v>
      </c>
      <c r="AE146" s="81" t="e">
        <f t="shared" si="41"/>
        <v>#NAME?</v>
      </c>
      <c r="AF146" s="79" t="e">
        <f>VLOOKUP($E146,選手登録!$O$8:$AD$57,15,0)</f>
        <v>#N/A</v>
      </c>
      <c r="AG146" s="80" t="e">
        <f t="shared" si="42"/>
        <v>#NAME?</v>
      </c>
      <c r="AH146" s="81" t="e">
        <f t="shared" si="42"/>
        <v>#NAME?</v>
      </c>
      <c r="AI146" s="79" t="e">
        <f>VLOOKUP($E146,選手登録!$O$8:$AD$57,16,0)</f>
        <v>#N/A</v>
      </c>
      <c r="AJ146" s="80" t="e">
        <f t="shared" si="43"/>
        <v>#NAME?</v>
      </c>
      <c r="AK146" s="81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5">
        <v>10</v>
      </c>
      <c r="B147" s="75" t="b">
        <f t="shared" si="46"/>
        <v>0</v>
      </c>
      <c r="C147" s="75" t="b">
        <f t="shared" si="46"/>
        <v>0</v>
      </c>
      <c r="D147" s="75" t="b">
        <f t="shared" si="46"/>
        <v>0</v>
      </c>
      <c r="E147" s="76"/>
      <c r="F147" s="77"/>
      <c r="G147" s="77"/>
      <c r="H147" s="77"/>
      <c r="I147" s="77"/>
      <c r="J147" s="77"/>
      <c r="K147" s="77"/>
      <c r="L147" s="78" t="e">
        <f>VLOOKUP($E147,選手登録!$O$8:$AD$57,2,0)</f>
        <v>#N/A</v>
      </c>
      <c r="M147" s="78"/>
      <c r="N147" s="78"/>
      <c r="O147" s="78"/>
      <c r="P147" s="78"/>
      <c r="Q147" s="78"/>
      <c r="R147" s="78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9" t="e">
        <f>VLOOKUP($E147,選手登録!$O$8:$AD$57,13,0)</f>
        <v>#N/A</v>
      </c>
      <c r="AA147" s="80" t="e">
        <f t="shared" si="40"/>
        <v>#NAME?</v>
      </c>
      <c r="AB147" s="81" t="e">
        <f t="shared" si="40"/>
        <v>#NAME?</v>
      </c>
      <c r="AC147" s="79" t="e">
        <f>VLOOKUP($E147,選手登録!$O$8:$AD$57,14,0)</f>
        <v>#N/A</v>
      </c>
      <c r="AD147" s="80" t="e">
        <f t="shared" si="41"/>
        <v>#NAME?</v>
      </c>
      <c r="AE147" s="81" t="e">
        <f t="shared" si="41"/>
        <v>#NAME?</v>
      </c>
      <c r="AF147" s="79" t="e">
        <f>VLOOKUP($E147,選手登録!$O$8:$AD$57,15,0)</f>
        <v>#N/A</v>
      </c>
      <c r="AG147" s="80" t="e">
        <f t="shared" si="42"/>
        <v>#NAME?</v>
      </c>
      <c r="AH147" s="81" t="e">
        <f t="shared" si="42"/>
        <v>#NAME?</v>
      </c>
      <c r="AI147" s="79" t="e">
        <f>VLOOKUP($E147,選手登録!$O$8:$AD$57,16,0)</f>
        <v>#N/A</v>
      </c>
      <c r="AJ147" s="80" t="e">
        <f t="shared" si="43"/>
        <v>#NAME?</v>
      </c>
      <c r="AK147" s="81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5">
        <v>11</v>
      </c>
      <c r="B148" s="75" t="b">
        <f t="shared" si="46"/>
        <v>0</v>
      </c>
      <c r="C148" s="75" t="b">
        <f t="shared" si="46"/>
        <v>0</v>
      </c>
      <c r="D148" s="75" t="b">
        <f t="shared" si="46"/>
        <v>0</v>
      </c>
      <c r="E148" s="76"/>
      <c r="F148" s="77"/>
      <c r="G148" s="77"/>
      <c r="H148" s="77"/>
      <c r="I148" s="77"/>
      <c r="J148" s="77"/>
      <c r="K148" s="77"/>
      <c r="L148" s="78" t="e">
        <f>VLOOKUP($E148,選手登録!$O$8:$AD$57,2,0)</f>
        <v>#N/A</v>
      </c>
      <c r="M148" s="78"/>
      <c r="N148" s="78"/>
      <c r="O148" s="78"/>
      <c r="P148" s="78"/>
      <c r="Q148" s="78"/>
      <c r="R148" s="78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9" t="e">
        <f>VLOOKUP($E148,選手登録!$O$8:$AD$57,13,0)</f>
        <v>#N/A</v>
      </c>
      <c r="AA148" s="80" t="e">
        <f t="shared" si="40"/>
        <v>#NAME?</v>
      </c>
      <c r="AB148" s="81" t="e">
        <f t="shared" si="40"/>
        <v>#NAME?</v>
      </c>
      <c r="AC148" s="79" t="e">
        <f>VLOOKUP($E148,選手登録!$O$8:$AD$57,14,0)</f>
        <v>#N/A</v>
      </c>
      <c r="AD148" s="80" t="e">
        <f t="shared" si="41"/>
        <v>#NAME?</v>
      </c>
      <c r="AE148" s="81" t="e">
        <f t="shared" si="41"/>
        <v>#NAME?</v>
      </c>
      <c r="AF148" s="79" t="e">
        <f>VLOOKUP($E148,選手登録!$O$8:$AD$57,15,0)</f>
        <v>#N/A</v>
      </c>
      <c r="AG148" s="80" t="e">
        <f t="shared" si="42"/>
        <v>#NAME?</v>
      </c>
      <c r="AH148" s="81" t="e">
        <f t="shared" si="42"/>
        <v>#NAME?</v>
      </c>
      <c r="AI148" s="79" t="e">
        <f>VLOOKUP($E148,選手登録!$O$8:$AD$57,16,0)</f>
        <v>#N/A</v>
      </c>
      <c r="AJ148" s="80" t="e">
        <f t="shared" si="43"/>
        <v>#NAME?</v>
      </c>
      <c r="AK148" s="81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5">
        <v>12</v>
      </c>
      <c r="B149" s="75" t="b">
        <f t="shared" si="46"/>
        <v>0</v>
      </c>
      <c r="C149" s="75" t="b">
        <f t="shared" si="46"/>
        <v>0</v>
      </c>
      <c r="D149" s="75" t="b">
        <f t="shared" si="46"/>
        <v>0</v>
      </c>
      <c r="E149" s="76"/>
      <c r="F149" s="77"/>
      <c r="G149" s="77"/>
      <c r="H149" s="77"/>
      <c r="I149" s="77"/>
      <c r="J149" s="77"/>
      <c r="K149" s="77"/>
      <c r="L149" s="78" t="e">
        <f>VLOOKUP($E149,選手登録!$O$8:$AD$57,2,0)</f>
        <v>#N/A</v>
      </c>
      <c r="M149" s="78"/>
      <c r="N149" s="78"/>
      <c r="O149" s="78"/>
      <c r="P149" s="78"/>
      <c r="Q149" s="78"/>
      <c r="R149" s="78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9" t="e">
        <f>VLOOKUP($E149,選手登録!$O$8:$AD$57,13,0)</f>
        <v>#N/A</v>
      </c>
      <c r="AA149" s="80" t="e">
        <f t="shared" si="40"/>
        <v>#NAME?</v>
      </c>
      <c r="AB149" s="81" t="e">
        <f t="shared" si="40"/>
        <v>#NAME?</v>
      </c>
      <c r="AC149" s="79" t="e">
        <f>VLOOKUP($E149,選手登録!$O$8:$AD$57,14,0)</f>
        <v>#N/A</v>
      </c>
      <c r="AD149" s="80" t="e">
        <f t="shared" si="41"/>
        <v>#NAME?</v>
      </c>
      <c r="AE149" s="81" t="e">
        <f t="shared" si="41"/>
        <v>#NAME?</v>
      </c>
      <c r="AF149" s="79" t="e">
        <f>VLOOKUP($E149,選手登録!$O$8:$AD$57,15,0)</f>
        <v>#N/A</v>
      </c>
      <c r="AG149" s="80" t="e">
        <f t="shared" si="42"/>
        <v>#NAME?</v>
      </c>
      <c r="AH149" s="81" t="e">
        <f t="shared" si="42"/>
        <v>#NAME?</v>
      </c>
      <c r="AI149" s="79" t="e">
        <f>VLOOKUP($E149,選手登録!$O$8:$AD$57,16,0)</f>
        <v>#N/A</v>
      </c>
      <c r="AJ149" s="80" t="e">
        <f t="shared" si="43"/>
        <v>#NAME?</v>
      </c>
      <c r="AK149" s="81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67" t="s">
        <v>10</v>
      </c>
      <c r="B150" s="68"/>
      <c r="C150" s="68"/>
      <c r="D150" s="68"/>
      <c r="E150" s="69" t="s">
        <v>158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1"/>
    </row>
    <row r="151" spans="1:45" ht="18" customHeight="1" x14ac:dyDescent="0.2">
      <c r="A151" s="62"/>
      <c r="B151" s="63"/>
      <c r="C151" s="63"/>
      <c r="D151" s="63"/>
      <c r="E151" s="72" t="s">
        <v>159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4"/>
    </row>
    <row r="152" spans="1:45" ht="18" customHeight="1" x14ac:dyDescent="0.2">
      <c r="A152" s="62"/>
      <c r="B152" s="63"/>
      <c r="C152" s="63"/>
      <c r="D152" s="63"/>
      <c r="E152" s="72" t="s">
        <v>160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4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68" t="s">
        <v>143</v>
      </c>
      <c r="V153" s="68"/>
      <c r="W153" s="68"/>
      <c r="X153" s="68"/>
      <c r="Y153" s="68"/>
      <c r="Z153" s="68" t="s">
        <v>144</v>
      </c>
      <c r="AA153" s="68"/>
      <c r="AB153" s="68"/>
      <c r="AC153" s="68"/>
      <c r="AD153" s="68" t="s">
        <v>142</v>
      </c>
      <c r="AE153" s="68"/>
      <c r="AF153" s="68"/>
      <c r="AG153" s="68"/>
      <c r="AH153" s="68" t="s">
        <v>141</v>
      </c>
      <c r="AI153" s="68"/>
      <c r="AJ153" s="39"/>
      <c r="AK153" s="41"/>
    </row>
    <row r="154" spans="1:45" ht="25.5" customHeight="1" x14ac:dyDescent="0.2">
      <c r="A154" s="59" t="s">
        <v>147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1"/>
    </row>
    <row r="155" spans="1:45" ht="25.5" customHeight="1" x14ac:dyDescent="0.2">
      <c r="A155" s="6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4"/>
    </row>
    <row r="156" spans="1:45" ht="25.5" customHeight="1" x14ac:dyDescent="0.2">
      <c r="A156" s="44"/>
      <c r="B156" s="65" t="str">
        <f>選手登録!$B$3</f>
        <v>花園高等学校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42"/>
      <c r="M156" s="42"/>
      <c r="N156" s="42"/>
      <c r="O156" s="42"/>
      <c r="P156" s="42"/>
      <c r="Q156" s="42"/>
      <c r="R156" s="42"/>
      <c r="S156" s="65" t="s">
        <v>146</v>
      </c>
      <c r="T156" s="65"/>
      <c r="U156" s="65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5" t="s">
        <v>145</v>
      </c>
      <c r="AI156" s="65"/>
      <c r="AJ156" s="47"/>
      <c r="AK156" s="48"/>
    </row>
  </sheetData>
  <dataConsolidate/>
  <mergeCells count="762"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</mergeCells>
  <phoneticPr fontId="3"/>
  <dataValidations count="1">
    <dataValidation type="list" allowBlank="1" showInputMessage="1" showErrorMessage="1" sqref="N6:W6 N32:W32 N58:W58 N84:W84 N110:W110 N136:W136" xr:uid="{CAEB998A-A916-438A-8E47-ABB355B289E1}">
      <formula1>"48kg級,52kg級,57kg級,63kg級,無差別,段外選手権"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D3F0A13D-517E-4077-B465-CFE03FF56F90}">
          <x14:formula1>
            <xm:f>選手登録!$O$8:$O$57</xm:f>
          </x14:formula1>
          <xm:sqref>E8:K19 E34:K45 E60:K71 E86:K97 E112:K123 E138:K149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S117"/>
  <sheetViews>
    <sheetView view="pageBreakPreview" zoomScaleNormal="100" zoomScaleSheetLayoutView="100" zoomScalePageLayoutView="60" workbookViewId="0">
      <selection activeCell="A4" sqref="A4:AK4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50.1" customHeight="1" x14ac:dyDescent="0.2">
      <c r="A1" s="93" t="s">
        <v>170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</row>
    <row r="2" spans="1:45" ht="20.100000000000001" customHeight="1" x14ac:dyDescent="0.2">
      <c r="A2" s="85" t="s">
        <v>0</v>
      </c>
      <c r="B2" s="85"/>
      <c r="C2" s="85"/>
      <c r="D2" s="85"/>
      <c r="E2" s="85"/>
      <c r="F2" s="85"/>
      <c r="G2" s="85" t="s">
        <v>1</v>
      </c>
      <c r="H2" s="85"/>
      <c r="I2" s="85"/>
      <c r="J2" s="85"/>
      <c r="K2" s="85"/>
      <c r="L2" s="85"/>
      <c r="M2" s="85"/>
      <c r="N2" s="85"/>
      <c r="O2" s="85"/>
      <c r="P2" s="85"/>
      <c r="Q2" s="91" t="s">
        <v>138</v>
      </c>
      <c r="R2" s="92"/>
      <c r="S2" s="92"/>
      <c r="T2" s="92"/>
      <c r="U2" s="92"/>
      <c r="V2" s="92"/>
      <c r="W2" s="109"/>
      <c r="X2" s="91" t="s">
        <v>137</v>
      </c>
      <c r="Y2" s="92"/>
      <c r="Z2" s="92"/>
      <c r="AA2" s="92"/>
      <c r="AB2" s="92"/>
      <c r="AC2" s="92"/>
      <c r="AD2" s="109"/>
      <c r="AE2" s="85" t="s">
        <v>139</v>
      </c>
      <c r="AF2" s="85"/>
      <c r="AG2" s="85"/>
      <c r="AH2" s="85"/>
      <c r="AI2" s="85"/>
      <c r="AJ2" s="85"/>
      <c r="AK2" s="85"/>
    </row>
    <row r="3" spans="1:45" ht="45" customHeight="1" x14ac:dyDescent="0.2">
      <c r="A3" s="106" t="str">
        <f>MID(選手登録!$A$3,1,1)</f>
        <v>3</v>
      </c>
      <c r="B3" s="107"/>
      <c r="C3" s="106" t="str">
        <f>MID(選手登録!$A$3,2,1)</f>
        <v>7</v>
      </c>
      <c r="D3" s="107"/>
      <c r="E3" s="106" t="str">
        <f>MID(選手登録!$A$3,3,1)</f>
        <v>3</v>
      </c>
      <c r="F3" s="107"/>
      <c r="G3" s="98" t="str">
        <f>選手登録!$B$3</f>
        <v>花園高等学校</v>
      </c>
      <c r="H3" s="98"/>
      <c r="I3" s="98"/>
      <c r="J3" s="98"/>
      <c r="K3" s="98"/>
      <c r="L3" s="98"/>
      <c r="M3" s="98"/>
      <c r="N3" s="98"/>
      <c r="O3" s="98"/>
      <c r="P3" s="98"/>
      <c r="Q3" s="106" t="str">
        <f>選手登録!$O$3</f>
        <v xml:space="preserve"> </v>
      </c>
      <c r="R3" s="108"/>
      <c r="S3" s="108"/>
      <c r="T3" s="108"/>
      <c r="U3" s="108"/>
      <c r="V3" s="108"/>
      <c r="W3" s="108"/>
      <c r="X3" s="79" t="str">
        <f>選手登録!$P$3</f>
        <v xml:space="preserve"> </v>
      </c>
      <c r="Y3" s="80"/>
      <c r="Z3" s="80"/>
      <c r="AA3" s="80"/>
      <c r="AB3" s="80"/>
      <c r="AC3" s="80"/>
      <c r="AD3" s="80"/>
      <c r="AE3" s="45" t="str">
        <f>MID(選手登録!$I$3,4,1)</f>
        <v/>
      </c>
      <c r="AF3" s="45" t="str">
        <f>MID(選手登録!$I$3,5,1)</f>
        <v/>
      </c>
      <c r="AG3" s="45" t="str">
        <f>MID(選手登録!$I$3,6,1)</f>
        <v/>
      </c>
      <c r="AH3" s="45" t="str">
        <f>MID(選手登録!$I$3,7,1)</f>
        <v/>
      </c>
      <c r="AI3" s="45" t="str">
        <f>MID(選手登録!$I$3,8,1)</f>
        <v/>
      </c>
      <c r="AJ3" s="45" t="str">
        <f>MID(選手登録!$I$3,9,1)</f>
        <v/>
      </c>
      <c r="AK3" s="45" t="str">
        <f>MID(選手登録!$I$3,10,1)</f>
        <v/>
      </c>
    </row>
    <row r="4" spans="1:45" ht="45" customHeight="1" x14ac:dyDescent="0.2">
      <c r="A4" s="67" t="s">
        <v>20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116"/>
    </row>
    <row r="5" spans="1:45" ht="45" customHeight="1" x14ac:dyDescent="0.2">
      <c r="A5" s="113" t="s">
        <v>12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5"/>
    </row>
    <row r="6" spans="1:45" ht="30" customHeight="1" x14ac:dyDescent="0.2">
      <c r="A6" s="110" t="s">
        <v>13</v>
      </c>
      <c r="B6" s="111"/>
      <c r="C6" s="111"/>
      <c r="D6" s="112"/>
      <c r="E6" s="91" t="s">
        <v>136</v>
      </c>
      <c r="F6" s="92"/>
      <c r="G6" s="92"/>
      <c r="H6" s="92"/>
      <c r="I6" s="92"/>
      <c r="J6" s="92"/>
      <c r="K6" s="92"/>
      <c r="L6" s="85" t="s">
        <v>137</v>
      </c>
      <c r="M6" s="85"/>
      <c r="N6" s="85"/>
      <c r="O6" s="85"/>
      <c r="P6" s="85"/>
      <c r="Q6" s="85"/>
      <c r="R6" s="85"/>
      <c r="S6" s="85" t="s">
        <v>139</v>
      </c>
      <c r="T6" s="85"/>
      <c r="U6" s="85"/>
      <c r="V6" s="85"/>
      <c r="W6" s="85"/>
      <c r="X6" s="85"/>
      <c r="Y6" s="85"/>
      <c r="Z6" s="85" t="s">
        <v>6</v>
      </c>
      <c r="AA6" s="85"/>
      <c r="AB6" s="85"/>
      <c r="AC6" s="85" t="s">
        <v>7</v>
      </c>
      <c r="AD6" s="85"/>
      <c r="AE6" s="85"/>
      <c r="AF6" s="85" t="s">
        <v>8</v>
      </c>
      <c r="AG6" s="85"/>
      <c r="AH6" s="85"/>
      <c r="AI6" s="85" t="s">
        <v>9</v>
      </c>
      <c r="AJ6" s="85"/>
      <c r="AK6" s="85"/>
    </row>
    <row r="7" spans="1:45" ht="45" customHeight="1" x14ac:dyDescent="0.2">
      <c r="A7" s="78" t="s">
        <v>14</v>
      </c>
      <c r="B7" s="78"/>
      <c r="C7" s="78"/>
      <c r="D7" s="78"/>
      <c r="E7" s="76"/>
      <c r="F7" s="77"/>
      <c r="G7" s="77"/>
      <c r="H7" s="77"/>
      <c r="I7" s="77"/>
      <c r="J7" s="77"/>
      <c r="K7" s="77"/>
      <c r="L7" s="78" t="e">
        <f>VLOOKUP($E7,選手登録!$O$8:$AD$57,2,0)</f>
        <v>#N/A</v>
      </c>
      <c r="M7" s="78"/>
      <c r="N7" s="78"/>
      <c r="O7" s="78"/>
      <c r="P7" s="78"/>
      <c r="Q7" s="78"/>
      <c r="R7" s="78"/>
      <c r="S7" s="40" t="e">
        <f>VLOOKUP($E7,選手登録!$O$8:$AD$57,6,0)</f>
        <v>#N/A</v>
      </c>
      <c r="T7" s="40" t="e">
        <f>VLOOKUP($E7,選手登録!$O$8:$AD$57,7,0)</f>
        <v>#N/A</v>
      </c>
      <c r="U7" s="40" t="e">
        <f>VLOOKUP($E7,選手登録!$O$8:$AD$57,8,0)</f>
        <v>#N/A</v>
      </c>
      <c r="V7" s="40" t="e">
        <f>VLOOKUP($E7,選手登録!$O$8:$AD$57,9,0)</f>
        <v>#N/A</v>
      </c>
      <c r="W7" s="40" t="e">
        <f>VLOOKUP($E7,選手登録!$O$8:$AD$57,10,0)</f>
        <v>#N/A</v>
      </c>
      <c r="X7" s="40" t="e">
        <f>VLOOKUP($E7,選手登録!$O$8:$AD$57,11,0)</f>
        <v>#N/A</v>
      </c>
      <c r="Y7" s="40" t="e">
        <f>VLOOKUP($E7,選手登録!$O$8:$AD$57,12,0)</f>
        <v>#N/A</v>
      </c>
      <c r="Z7" s="79" t="e">
        <f>VLOOKUP($E7,選手登録!$O$8:$AD$57,13,0)</f>
        <v>#N/A</v>
      </c>
      <c r="AA7" s="80" t="e">
        <f t="shared" ref="AA7:AB12" si="0">VLOOKUP($E7,データ,13,0)</f>
        <v>#NAME?</v>
      </c>
      <c r="AB7" s="81" t="e">
        <f t="shared" si="0"/>
        <v>#NAME?</v>
      </c>
      <c r="AC7" s="79" t="e">
        <f>VLOOKUP($E7,選手登録!$O$8:$AD$57,14,0)</f>
        <v>#N/A</v>
      </c>
      <c r="AD7" s="80" t="e">
        <f t="shared" ref="AD7:AE12" si="1">VLOOKUP($E7,データ,13,0)</f>
        <v>#NAME?</v>
      </c>
      <c r="AE7" s="81" t="e">
        <f t="shared" si="1"/>
        <v>#NAME?</v>
      </c>
      <c r="AF7" s="79" t="e">
        <f>VLOOKUP($E7,選手登録!$O$8:$AD$57,15,0)</f>
        <v>#N/A</v>
      </c>
      <c r="AG7" s="80" t="e">
        <f t="shared" ref="AG7:AH12" si="2">VLOOKUP($E7,データ,13,0)</f>
        <v>#NAME?</v>
      </c>
      <c r="AH7" s="81" t="e">
        <f t="shared" si="2"/>
        <v>#NAME?</v>
      </c>
      <c r="AI7" s="79" t="e">
        <f>VLOOKUP($E7,選手登録!$O$8:$AD$57,16,0)</f>
        <v>#N/A</v>
      </c>
      <c r="AJ7" s="80" t="e">
        <f t="shared" ref="AJ7:AK12" si="3">VLOOKUP($E7,データ,13,0)</f>
        <v>#NAME?</v>
      </c>
      <c r="AK7" s="81" t="e">
        <f t="shared" si="3"/>
        <v>#NAME?</v>
      </c>
      <c r="AQ7" s="1" t="str">
        <f>A7</f>
        <v>大将</v>
      </c>
      <c r="AR7" s="1">
        <f t="shared" ref="AR7:AR12" si="4">$N$5</f>
        <v>0</v>
      </c>
      <c r="AS7" s="1" t="e">
        <f t="shared" ref="AS7:AS12" si="5">VLOOKUP(E7,データ,3,0)</f>
        <v>#NAME?</v>
      </c>
    </row>
    <row r="8" spans="1:45" ht="45" customHeight="1" x14ac:dyDescent="0.2">
      <c r="A8" s="78" t="s">
        <v>15</v>
      </c>
      <c r="B8" s="78"/>
      <c r="C8" s="78"/>
      <c r="D8" s="78"/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si="0"/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si="1"/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si="2"/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si="3"/>
        <v>#NAME?</v>
      </c>
      <c r="AK8" s="81" t="e">
        <f t="shared" si="3"/>
        <v>#NAME?</v>
      </c>
      <c r="AQ8" s="1" t="str">
        <f t="shared" ref="AQ8:AQ12" si="6">A8</f>
        <v>副将</v>
      </c>
      <c r="AR8" s="1">
        <f t="shared" si="4"/>
        <v>0</v>
      </c>
      <c r="AS8" s="1" t="e">
        <f t="shared" si="5"/>
        <v>#NAME?</v>
      </c>
    </row>
    <row r="9" spans="1:45" ht="45" customHeight="1" x14ac:dyDescent="0.2">
      <c r="A9" s="78" t="s">
        <v>16</v>
      </c>
      <c r="B9" s="78"/>
      <c r="C9" s="78"/>
      <c r="D9" s="78"/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 t="str">
        <f t="shared" si="6"/>
        <v>中堅</v>
      </c>
      <c r="AR9" s="1">
        <f t="shared" si="4"/>
        <v>0</v>
      </c>
      <c r="AS9" s="1" t="e">
        <f t="shared" si="5"/>
        <v>#NAME?</v>
      </c>
    </row>
    <row r="10" spans="1:45" ht="45" customHeight="1" x14ac:dyDescent="0.2">
      <c r="A10" s="78" t="s">
        <v>17</v>
      </c>
      <c r="B10" s="78"/>
      <c r="C10" s="78"/>
      <c r="D10" s="78"/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 t="str">
        <f t="shared" si="6"/>
        <v>次鋒</v>
      </c>
      <c r="AR10" s="1">
        <f t="shared" si="4"/>
        <v>0</v>
      </c>
      <c r="AS10" s="1" t="e">
        <f t="shared" si="5"/>
        <v>#NAME?</v>
      </c>
    </row>
    <row r="11" spans="1:45" ht="45" customHeight="1" x14ac:dyDescent="0.2">
      <c r="A11" s="78" t="s">
        <v>18</v>
      </c>
      <c r="B11" s="78"/>
      <c r="C11" s="78"/>
      <c r="D11" s="78"/>
      <c r="E11" s="76"/>
      <c r="F11" s="77"/>
      <c r="G11" s="77"/>
      <c r="H11" s="77"/>
      <c r="I11" s="77"/>
      <c r="J11" s="77"/>
      <c r="K11" s="77"/>
      <c r="L11" s="78" t="e">
        <f>VLOOKUP($E11,選手登録!$O$8:$AD$57,2,0)</f>
        <v>#N/A</v>
      </c>
      <c r="M11" s="78"/>
      <c r="N11" s="78"/>
      <c r="O11" s="78"/>
      <c r="P11" s="78"/>
      <c r="Q11" s="78"/>
      <c r="R11" s="78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9" t="e">
        <f>VLOOKUP($E11,選手登録!$O$8:$AD$57,13,0)</f>
        <v>#N/A</v>
      </c>
      <c r="AA11" s="80" t="e">
        <f t="shared" si="0"/>
        <v>#NAME?</v>
      </c>
      <c r="AB11" s="81" t="e">
        <f t="shared" si="0"/>
        <v>#NAME?</v>
      </c>
      <c r="AC11" s="79" t="e">
        <f>VLOOKUP($E11,選手登録!$O$8:$AD$57,14,0)</f>
        <v>#N/A</v>
      </c>
      <c r="AD11" s="80" t="e">
        <f t="shared" si="1"/>
        <v>#NAME?</v>
      </c>
      <c r="AE11" s="81" t="e">
        <f t="shared" si="1"/>
        <v>#NAME?</v>
      </c>
      <c r="AF11" s="79" t="e">
        <f>VLOOKUP($E11,選手登録!$O$8:$AD$57,15,0)</f>
        <v>#N/A</v>
      </c>
      <c r="AG11" s="80" t="e">
        <f t="shared" si="2"/>
        <v>#NAME?</v>
      </c>
      <c r="AH11" s="81" t="e">
        <f t="shared" si="2"/>
        <v>#NAME?</v>
      </c>
      <c r="AI11" s="79" t="e">
        <f>VLOOKUP($E11,選手登録!$O$8:$AD$57,16,0)</f>
        <v>#N/A</v>
      </c>
      <c r="AJ11" s="80" t="e">
        <f t="shared" si="3"/>
        <v>#NAME?</v>
      </c>
      <c r="AK11" s="81" t="e">
        <f t="shared" si="3"/>
        <v>#NAME?</v>
      </c>
      <c r="AQ11" s="1" t="str">
        <f t="shared" si="6"/>
        <v>先鋒</v>
      </c>
      <c r="AR11" s="1">
        <f t="shared" si="4"/>
        <v>0</v>
      </c>
      <c r="AS11" s="1" t="e">
        <f t="shared" si="5"/>
        <v>#NAME?</v>
      </c>
    </row>
    <row r="12" spans="1:45" ht="45" customHeight="1" x14ac:dyDescent="0.2">
      <c r="A12" s="78" t="s">
        <v>19</v>
      </c>
      <c r="B12" s="78"/>
      <c r="C12" s="78"/>
      <c r="D12" s="78"/>
      <c r="E12" s="76"/>
      <c r="F12" s="77"/>
      <c r="G12" s="77"/>
      <c r="H12" s="77"/>
      <c r="I12" s="77"/>
      <c r="J12" s="77"/>
      <c r="K12" s="77"/>
      <c r="L12" s="78" t="e">
        <f>VLOOKUP($E12,選手登録!$O$8:$AD$57,2,0)</f>
        <v>#N/A</v>
      </c>
      <c r="M12" s="78"/>
      <c r="N12" s="78"/>
      <c r="O12" s="78"/>
      <c r="P12" s="78"/>
      <c r="Q12" s="78"/>
      <c r="R12" s="78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9" t="e">
        <f>VLOOKUP($E12,選手登録!$O$8:$AD$57,13,0)</f>
        <v>#N/A</v>
      </c>
      <c r="AA12" s="80" t="e">
        <f t="shared" si="0"/>
        <v>#NAME?</v>
      </c>
      <c r="AB12" s="81" t="e">
        <f t="shared" si="0"/>
        <v>#NAME?</v>
      </c>
      <c r="AC12" s="79" t="e">
        <f>VLOOKUP($E12,選手登録!$O$8:$AD$57,14,0)</f>
        <v>#N/A</v>
      </c>
      <c r="AD12" s="80" t="e">
        <f t="shared" si="1"/>
        <v>#NAME?</v>
      </c>
      <c r="AE12" s="81" t="e">
        <f t="shared" si="1"/>
        <v>#NAME?</v>
      </c>
      <c r="AF12" s="79" t="e">
        <f>VLOOKUP($E12,選手登録!$O$8:$AD$57,15,0)</f>
        <v>#N/A</v>
      </c>
      <c r="AG12" s="80" t="e">
        <f t="shared" si="2"/>
        <v>#NAME?</v>
      </c>
      <c r="AH12" s="81" t="e">
        <f t="shared" si="2"/>
        <v>#NAME?</v>
      </c>
      <c r="AI12" s="79" t="e">
        <f>VLOOKUP($E12,選手登録!$O$8:$AD$57,16,0)</f>
        <v>#N/A</v>
      </c>
      <c r="AJ12" s="80" t="e">
        <f t="shared" si="3"/>
        <v>#NAME?</v>
      </c>
      <c r="AK12" s="81" t="e">
        <f t="shared" si="3"/>
        <v>#NAME?</v>
      </c>
      <c r="AQ12" s="1" t="str">
        <f t="shared" si="6"/>
        <v>補欠</v>
      </c>
      <c r="AR12" s="1">
        <f t="shared" si="4"/>
        <v>0</v>
      </c>
      <c r="AS12" s="1" t="e">
        <f t="shared" si="5"/>
        <v>#NAME?</v>
      </c>
    </row>
    <row r="13" spans="1:45" ht="18" customHeight="1" x14ac:dyDescent="0.2">
      <c r="A13" s="67" t="s">
        <v>10</v>
      </c>
      <c r="B13" s="68"/>
      <c r="C13" s="68"/>
      <c r="D13" s="68"/>
      <c r="E13" s="69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1"/>
    </row>
    <row r="14" spans="1:45" ht="18" customHeight="1" x14ac:dyDescent="0.2">
      <c r="A14" s="62"/>
      <c r="B14" s="63"/>
      <c r="C14" s="63"/>
      <c r="D14" s="63"/>
      <c r="E14" s="72" t="s">
        <v>152</v>
      </c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4"/>
    </row>
    <row r="15" spans="1:45" ht="18" customHeight="1" x14ac:dyDescent="0.2">
      <c r="A15" s="62"/>
      <c r="B15" s="63"/>
      <c r="C15" s="63"/>
      <c r="D15" s="63"/>
      <c r="E15" s="72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4"/>
    </row>
    <row r="16" spans="1:45" ht="25.5" customHeight="1" x14ac:dyDescent="0.2">
      <c r="A16" s="38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68" t="s">
        <v>143</v>
      </c>
      <c r="V16" s="68"/>
      <c r="W16" s="68"/>
      <c r="X16" s="68"/>
      <c r="Y16" s="68"/>
      <c r="Z16" s="68" t="s">
        <v>144</v>
      </c>
      <c r="AA16" s="68"/>
      <c r="AB16" s="68"/>
      <c r="AC16" s="68"/>
      <c r="AD16" s="68" t="s">
        <v>142</v>
      </c>
      <c r="AE16" s="68"/>
      <c r="AF16" s="68"/>
      <c r="AG16" s="68"/>
      <c r="AH16" s="68" t="s">
        <v>141</v>
      </c>
      <c r="AI16" s="68"/>
      <c r="AJ16" s="39"/>
      <c r="AK16" s="41"/>
    </row>
    <row r="17" spans="1:45" ht="25.5" customHeight="1" x14ac:dyDescent="0.2">
      <c r="A17" s="59" t="s">
        <v>147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1"/>
    </row>
    <row r="18" spans="1:45" ht="25.5" customHeight="1" x14ac:dyDescent="0.2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4"/>
    </row>
    <row r="19" spans="1:45" ht="25.5" customHeight="1" x14ac:dyDescent="0.2">
      <c r="A19" s="44"/>
      <c r="B19" s="65" t="str">
        <f>選手登録!$B$3</f>
        <v>花園高等学校</v>
      </c>
      <c r="C19" s="65"/>
      <c r="D19" s="65"/>
      <c r="E19" s="65"/>
      <c r="F19" s="65"/>
      <c r="G19" s="65"/>
      <c r="H19" s="65"/>
      <c r="I19" s="65"/>
      <c r="J19" s="65"/>
      <c r="K19" s="65"/>
      <c r="L19" s="42"/>
      <c r="M19" s="42"/>
      <c r="N19" s="42"/>
      <c r="O19" s="42"/>
      <c r="P19" s="42"/>
      <c r="Q19" s="42"/>
      <c r="R19" s="42"/>
      <c r="S19" s="65" t="s">
        <v>146</v>
      </c>
      <c r="T19" s="65"/>
      <c r="U19" s="65"/>
      <c r="V19" s="65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5" t="s">
        <v>145</v>
      </c>
      <c r="AI19" s="65"/>
      <c r="AJ19" s="47"/>
      <c r="AK19" s="48"/>
    </row>
    <row r="20" spans="1:45" ht="50.1" customHeight="1" x14ac:dyDescent="0.2">
      <c r="A20" s="93" t="str">
        <f>$A$1</f>
        <v>令和６年度　京都府高等学校総合体育大会柔道競技（団体試合）　申込書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5"/>
    </row>
    <row r="21" spans="1:45" ht="20.100000000000001" customHeight="1" x14ac:dyDescent="0.2">
      <c r="A21" s="85" t="s">
        <v>0</v>
      </c>
      <c r="B21" s="85"/>
      <c r="C21" s="85"/>
      <c r="D21" s="85"/>
      <c r="E21" s="85"/>
      <c r="F21" s="85"/>
      <c r="G21" s="85" t="s">
        <v>1</v>
      </c>
      <c r="H21" s="85"/>
      <c r="I21" s="85"/>
      <c r="J21" s="85"/>
      <c r="K21" s="85"/>
      <c r="L21" s="85"/>
      <c r="M21" s="85"/>
      <c r="N21" s="85"/>
      <c r="O21" s="85"/>
      <c r="P21" s="85"/>
      <c r="Q21" s="91" t="s">
        <v>138</v>
      </c>
      <c r="R21" s="92"/>
      <c r="S21" s="92"/>
      <c r="T21" s="92"/>
      <c r="U21" s="92"/>
      <c r="V21" s="92"/>
      <c r="W21" s="109"/>
      <c r="X21" s="91" t="s">
        <v>137</v>
      </c>
      <c r="Y21" s="92"/>
      <c r="Z21" s="92"/>
      <c r="AA21" s="92"/>
      <c r="AB21" s="92"/>
      <c r="AC21" s="92"/>
      <c r="AD21" s="109"/>
      <c r="AE21" s="85" t="s">
        <v>139</v>
      </c>
      <c r="AF21" s="85"/>
      <c r="AG21" s="85"/>
      <c r="AH21" s="85"/>
      <c r="AI21" s="85"/>
      <c r="AJ21" s="85"/>
      <c r="AK21" s="85"/>
    </row>
    <row r="22" spans="1:45" ht="45" customHeight="1" x14ac:dyDescent="0.2">
      <c r="A22" s="106" t="str">
        <f>MID(選手登録!$A$3,1,1)</f>
        <v>3</v>
      </c>
      <c r="B22" s="107"/>
      <c r="C22" s="106" t="str">
        <f>MID(選手登録!$A$3,2,1)</f>
        <v>7</v>
      </c>
      <c r="D22" s="107"/>
      <c r="E22" s="106" t="str">
        <f>MID(選手登録!$A$3,3,1)</f>
        <v>3</v>
      </c>
      <c r="F22" s="107"/>
      <c r="G22" s="98" t="str">
        <f>選手登録!$B$3</f>
        <v>花園高等学校</v>
      </c>
      <c r="H22" s="98"/>
      <c r="I22" s="98"/>
      <c r="J22" s="98"/>
      <c r="K22" s="98"/>
      <c r="L22" s="98"/>
      <c r="M22" s="98"/>
      <c r="N22" s="98"/>
      <c r="O22" s="98"/>
      <c r="P22" s="98"/>
      <c r="Q22" s="106" t="str">
        <f>選手登録!$O$3</f>
        <v xml:space="preserve"> </v>
      </c>
      <c r="R22" s="108"/>
      <c r="S22" s="108"/>
      <c r="T22" s="108"/>
      <c r="U22" s="108"/>
      <c r="V22" s="108"/>
      <c r="W22" s="108"/>
      <c r="X22" s="79" t="str">
        <f>選手登録!$P$3</f>
        <v xml:space="preserve"> </v>
      </c>
      <c r="Y22" s="80"/>
      <c r="Z22" s="80"/>
      <c r="AA22" s="80"/>
      <c r="AB22" s="80"/>
      <c r="AC22" s="80"/>
      <c r="AD22" s="80"/>
      <c r="AE22" s="45" t="str">
        <f>MID(選手登録!$I$3,4,1)</f>
        <v/>
      </c>
      <c r="AF22" s="45" t="str">
        <f>MID(選手登録!$I$3,5,1)</f>
        <v/>
      </c>
      <c r="AG22" s="45" t="str">
        <f>MID(選手登録!$I$3,6,1)</f>
        <v/>
      </c>
      <c r="AH22" s="45" t="str">
        <f>MID(選手登録!$I$3,7,1)</f>
        <v/>
      </c>
      <c r="AI22" s="45" t="str">
        <f>MID(選手登録!$I$3,8,1)</f>
        <v/>
      </c>
      <c r="AJ22" s="45" t="str">
        <f>MID(選手登録!$I$3,9,1)</f>
        <v/>
      </c>
      <c r="AK22" s="45" t="str">
        <f>MID(選手登録!$I$3,10,1)</f>
        <v/>
      </c>
    </row>
    <row r="23" spans="1:45" ht="45" customHeight="1" x14ac:dyDescent="0.2">
      <c r="A23" s="67" t="s">
        <v>20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116"/>
    </row>
    <row r="24" spans="1:45" ht="45" customHeight="1" x14ac:dyDescent="0.2">
      <c r="A24" s="113" t="s">
        <v>148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5"/>
    </row>
    <row r="25" spans="1:45" ht="30" customHeight="1" x14ac:dyDescent="0.2">
      <c r="A25" s="110" t="s">
        <v>13</v>
      </c>
      <c r="B25" s="111"/>
      <c r="C25" s="111"/>
      <c r="D25" s="112"/>
      <c r="E25" s="91" t="s">
        <v>136</v>
      </c>
      <c r="F25" s="92"/>
      <c r="G25" s="92"/>
      <c r="H25" s="92"/>
      <c r="I25" s="92"/>
      <c r="J25" s="92"/>
      <c r="K25" s="92"/>
      <c r="L25" s="85" t="s">
        <v>137</v>
      </c>
      <c r="M25" s="85"/>
      <c r="N25" s="85"/>
      <c r="O25" s="85"/>
      <c r="P25" s="85"/>
      <c r="Q25" s="85"/>
      <c r="R25" s="85"/>
      <c r="S25" s="85" t="s">
        <v>139</v>
      </c>
      <c r="T25" s="85"/>
      <c r="U25" s="85"/>
      <c r="V25" s="85"/>
      <c r="W25" s="85"/>
      <c r="X25" s="85"/>
      <c r="Y25" s="85"/>
      <c r="Z25" s="85" t="s">
        <v>6</v>
      </c>
      <c r="AA25" s="85"/>
      <c r="AB25" s="85"/>
      <c r="AC25" s="85" t="s">
        <v>7</v>
      </c>
      <c r="AD25" s="85"/>
      <c r="AE25" s="85"/>
      <c r="AF25" s="85" t="s">
        <v>8</v>
      </c>
      <c r="AG25" s="85"/>
      <c r="AH25" s="85"/>
      <c r="AI25" s="85" t="s">
        <v>9</v>
      </c>
      <c r="AJ25" s="85"/>
      <c r="AK25" s="85"/>
    </row>
    <row r="26" spans="1:45" ht="45" customHeight="1" x14ac:dyDescent="0.2">
      <c r="A26" s="78" t="s">
        <v>14</v>
      </c>
      <c r="B26" s="78"/>
      <c r="C26" s="78"/>
      <c r="D26" s="78"/>
      <c r="E26" s="76"/>
      <c r="F26" s="77"/>
      <c r="G26" s="77"/>
      <c r="H26" s="77"/>
      <c r="I26" s="77"/>
      <c r="J26" s="77"/>
      <c r="K26" s="77"/>
      <c r="L26" s="78" t="e">
        <f>VLOOKUP($E26,選手登録!$O$8:$AD$57,2,0)</f>
        <v>#N/A</v>
      </c>
      <c r="M26" s="78"/>
      <c r="N26" s="78"/>
      <c r="O26" s="78"/>
      <c r="P26" s="78"/>
      <c r="Q26" s="78"/>
      <c r="R26" s="78"/>
      <c r="S26" s="40" t="e">
        <f>VLOOKUP($E26,選手登録!$O$8:$AD$57,6,0)</f>
        <v>#N/A</v>
      </c>
      <c r="T26" s="40" t="e">
        <f>VLOOKUP($E26,選手登録!$O$8:$AD$57,7,0)</f>
        <v>#N/A</v>
      </c>
      <c r="U26" s="40" t="e">
        <f>VLOOKUP($E26,選手登録!$O$8:$AD$57,8,0)</f>
        <v>#N/A</v>
      </c>
      <c r="V26" s="40" t="e">
        <f>VLOOKUP($E26,選手登録!$O$8:$AD$57,9,0)</f>
        <v>#N/A</v>
      </c>
      <c r="W26" s="40" t="e">
        <f>VLOOKUP($E26,選手登録!$O$8:$AD$57,10,0)</f>
        <v>#N/A</v>
      </c>
      <c r="X26" s="40" t="e">
        <f>VLOOKUP($E26,選手登録!$O$8:$AD$57,11,0)</f>
        <v>#N/A</v>
      </c>
      <c r="Y26" s="40" t="e">
        <f>VLOOKUP($E26,選手登録!$O$8:$AD$57,12,0)</f>
        <v>#N/A</v>
      </c>
      <c r="Z26" s="79" t="e">
        <f>VLOOKUP($E26,選手登録!$O$8:$AD$57,13,0)</f>
        <v>#N/A</v>
      </c>
      <c r="AA26" s="80" t="e">
        <f t="shared" ref="AA26:AB32" si="7">VLOOKUP($E26,データ,13,0)</f>
        <v>#NAME?</v>
      </c>
      <c r="AB26" s="81" t="e">
        <f t="shared" si="7"/>
        <v>#NAME?</v>
      </c>
      <c r="AC26" s="79" t="e">
        <f>VLOOKUP($E26,選手登録!$O$8:$AD$57,14,0)</f>
        <v>#N/A</v>
      </c>
      <c r="AD26" s="80" t="e">
        <f t="shared" ref="AD26:AE32" si="8">VLOOKUP($E26,データ,13,0)</f>
        <v>#NAME?</v>
      </c>
      <c r="AE26" s="81" t="e">
        <f t="shared" si="8"/>
        <v>#NAME?</v>
      </c>
      <c r="AF26" s="79" t="e">
        <f>VLOOKUP($E26,選手登録!$O$8:$AD$57,15,0)</f>
        <v>#N/A</v>
      </c>
      <c r="AG26" s="80" t="e">
        <f t="shared" ref="AG26:AH32" si="9">VLOOKUP($E26,データ,13,0)</f>
        <v>#NAME?</v>
      </c>
      <c r="AH26" s="81" t="e">
        <f t="shared" si="9"/>
        <v>#NAME?</v>
      </c>
      <c r="AI26" s="79" t="e">
        <f>VLOOKUP($E26,選手登録!$O$8:$AD$57,16,0)</f>
        <v>#N/A</v>
      </c>
      <c r="AJ26" s="80" t="e">
        <f t="shared" ref="AJ26:AK32" si="10">VLOOKUP($E26,データ,13,0)</f>
        <v>#NAME?</v>
      </c>
      <c r="AK26" s="81" t="e">
        <f t="shared" si="10"/>
        <v>#NAME?</v>
      </c>
      <c r="AQ26" s="1" t="str">
        <f>A26</f>
        <v>大将</v>
      </c>
      <c r="AR26" s="1">
        <f t="shared" ref="AR26:AR32" si="11">$N$5</f>
        <v>0</v>
      </c>
      <c r="AS26" s="1" t="e">
        <f t="shared" ref="AS26:AS32" si="12">VLOOKUP(E26,データ,3,0)</f>
        <v>#NAME?</v>
      </c>
    </row>
    <row r="27" spans="1:45" ht="45" customHeight="1" x14ac:dyDescent="0.2">
      <c r="A27" s="78" t="s">
        <v>15</v>
      </c>
      <c r="B27" s="78"/>
      <c r="C27" s="78"/>
      <c r="D27" s="78"/>
      <c r="E27" s="76"/>
      <c r="F27" s="77"/>
      <c r="G27" s="77"/>
      <c r="H27" s="77"/>
      <c r="I27" s="77"/>
      <c r="J27" s="77"/>
      <c r="K27" s="77"/>
      <c r="L27" s="78" t="e">
        <f>VLOOKUP($E27,選手登録!$O$8:$AD$57,2,0)</f>
        <v>#N/A</v>
      </c>
      <c r="M27" s="78"/>
      <c r="N27" s="78"/>
      <c r="O27" s="78"/>
      <c r="P27" s="78"/>
      <c r="Q27" s="78"/>
      <c r="R27" s="78"/>
      <c r="S27" s="40" t="e">
        <f>VLOOKUP($E27,選手登録!$O$8:$AD$57,6,0)</f>
        <v>#N/A</v>
      </c>
      <c r="T27" s="40" t="e">
        <f>VLOOKUP($E27,選手登録!$O$8:$AD$57,7,0)</f>
        <v>#N/A</v>
      </c>
      <c r="U27" s="40" t="e">
        <f>VLOOKUP($E27,選手登録!$O$8:$AD$57,8,0)</f>
        <v>#N/A</v>
      </c>
      <c r="V27" s="40" t="e">
        <f>VLOOKUP($E27,選手登録!$O$8:$AD$57,9,0)</f>
        <v>#N/A</v>
      </c>
      <c r="W27" s="40" t="e">
        <f>VLOOKUP($E27,選手登録!$O$8:$AD$57,10,0)</f>
        <v>#N/A</v>
      </c>
      <c r="X27" s="40" t="e">
        <f>VLOOKUP($E27,選手登録!$O$8:$AD$57,11,0)</f>
        <v>#N/A</v>
      </c>
      <c r="Y27" s="40" t="e">
        <f>VLOOKUP($E27,選手登録!$O$8:$AD$57,12,0)</f>
        <v>#N/A</v>
      </c>
      <c r="Z27" s="79" t="e">
        <f>VLOOKUP($E27,選手登録!$O$8:$AD$57,13,0)</f>
        <v>#N/A</v>
      </c>
      <c r="AA27" s="80" t="e">
        <f t="shared" si="7"/>
        <v>#NAME?</v>
      </c>
      <c r="AB27" s="81" t="e">
        <f t="shared" si="7"/>
        <v>#NAME?</v>
      </c>
      <c r="AC27" s="79" t="e">
        <f>VLOOKUP($E27,選手登録!$O$8:$AD$57,14,0)</f>
        <v>#N/A</v>
      </c>
      <c r="AD27" s="80" t="e">
        <f t="shared" si="8"/>
        <v>#NAME?</v>
      </c>
      <c r="AE27" s="81" t="e">
        <f t="shared" si="8"/>
        <v>#NAME?</v>
      </c>
      <c r="AF27" s="79" t="e">
        <f>VLOOKUP($E27,選手登録!$O$8:$AD$57,15,0)</f>
        <v>#N/A</v>
      </c>
      <c r="AG27" s="80" t="e">
        <f t="shared" si="9"/>
        <v>#NAME?</v>
      </c>
      <c r="AH27" s="81" t="e">
        <f t="shared" si="9"/>
        <v>#NAME?</v>
      </c>
      <c r="AI27" s="79" t="e">
        <f>VLOOKUP($E27,選手登録!$O$8:$AD$57,16,0)</f>
        <v>#N/A</v>
      </c>
      <c r="AJ27" s="80" t="e">
        <f t="shared" si="10"/>
        <v>#NAME?</v>
      </c>
      <c r="AK27" s="81" t="e">
        <f t="shared" si="10"/>
        <v>#NAME?</v>
      </c>
      <c r="AQ27" s="1" t="str">
        <f t="shared" ref="AQ27:AQ32" si="13">A27</f>
        <v>副将</v>
      </c>
      <c r="AR27" s="1">
        <f t="shared" si="11"/>
        <v>0</v>
      </c>
      <c r="AS27" s="1" t="e">
        <f t="shared" si="12"/>
        <v>#NAME?</v>
      </c>
    </row>
    <row r="28" spans="1:45" ht="45" customHeight="1" x14ac:dyDescent="0.2">
      <c r="A28" s="78" t="s">
        <v>16</v>
      </c>
      <c r="B28" s="78"/>
      <c r="C28" s="78"/>
      <c r="D28" s="78"/>
      <c r="E28" s="76"/>
      <c r="F28" s="77"/>
      <c r="G28" s="77"/>
      <c r="H28" s="77"/>
      <c r="I28" s="77"/>
      <c r="J28" s="77"/>
      <c r="K28" s="77"/>
      <c r="L28" s="78" t="e">
        <f>VLOOKUP($E28,選手登録!$O$8:$AD$57,2,0)</f>
        <v>#N/A</v>
      </c>
      <c r="M28" s="78"/>
      <c r="N28" s="78"/>
      <c r="O28" s="78"/>
      <c r="P28" s="78"/>
      <c r="Q28" s="78"/>
      <c r="R28" s="78"/>
      <c r="S28" s="40" t="e">
        <f>VLOOKUP($E28,選手登録!$O$8:$AD$57,6,0)</f>
        <v>#N/A</v>
      </c>
      <c r="T28" s="40" t="e">
        <f>VLOOKUP($E28,選手登録!$O$8:$AD$57,7,0)</f>
        <v>#N/A</v>
      </c>
      <c r="U28" s="40" t="e">
        <f>VLOOKUP($E28,選手登録!$O$8:$AD$57,8,0)</f>
        <v>#N/A</v>
      </c>
      <c r="V28" s="40" t="e">
        <f>VLOOKUP($E28,選手登録!$O$8:$AD$57,9,0)</f>
        <v>#N/A</v>
      </c>
      <c r="W28" s="40" t="e">
        <f>VLOOKUP($E28,選手登録!$O$8:$AD$57,10,0)</f>
        <v>#N/A</v>
      </c>
      <c r="X28" s="40" t="e">
        <f>VLOOKUP($E28,選手登録!$O$8:$AD$57,11,0)</f>
        <v>#N/A</v>
      </c>
      <c r="Y28" s="40" t="e">
        <f>VLOOKUP($E28,選手登録!$O$8:$AD$57,12,0)</f>
        <v>#N/A</v>
      </c>
      <c r="Z28" s="79" t="e">
        <f>VLOOKUP($E28,選手登録!$O$8:$AD$57,13,0)</f>
        <v>#N/A</v>
      </c>
      <c r="AA28" s="80" t="e">
        <f t="shared" si="7"/>
        <v>#NAME?</v>
      </c>
      <c r="AB28" s="81" t="e">
        <f t="shared" si="7"/>
        <v>#NAME?</v>
      </c>
      <c r="AC28" s="79" t="e">
        <f>VLOOKUP($E28,選手登録!$O$8:$AD$57,14,0)</f>
        <v>#N/A</v>
      </c>
      <c r="AD28" s="80" t="e">
        <f t="shared" si="8"/>
        <v>#NAME?</v>
      </c>
      <c r="AE28" s="81" t="e">
        <f t="shared" si="8"/>
        <v>#NAME?</v>
      </c>
      <c r="AF28" s="79" t="e">
        <f>VLOOKUP($E28,選手登録!$O$8:$AD$57,15,0)</f>
        <v>#N/A</v>
      </c>
      <c r="AG28" s="80" t="e">
        <f t="shared" si="9"/>
        <v>#NAME?</v>
      </c>
      <c r="AH28" s="81" t="e">
        <f t="shared" si="9"/>
        <v>#NAME?</v>
      </c>
      <c r="AI28" s="79" t="e">
        <f>VLOOKUP($E28,選手登録!$O$8:$AD$57,16,0)</f>
        <v>#N/A</v>
      </c>
      <c r="AJ28" s="80" t="e">
        <f t="shared" si="10"/>
        <v>#NAME?</v>
      </c>
      <c r="AK28" s="81" t="e">
        <f t="shared" si="10"/>
        <v>#NAME?</v>
      </c>
      <c r="AQ28" s="1" t="str">
        <f t="shared" si="13"/>
        <v>中堅</v>
      </c>
      <c r="AR28" s="1">
        <f t="shared" si="11"/>
        <v>0</v>
      </c>
      <c r="AS28" s="1" t="e">
        <f t="shared" si="12"/>
        <v>#NAME?</v>
      </c>
    </row>
    <row r="29" spans="1:45" ht="45" customHeight="1" x14ac:dyDescent="0.2">
      <c r="A29" s="78" t="s">
        <v>17</v>
      </c>
      <c r="B29" s="78"/>
      <c r="C29" s="78"/>
      <c r="D29" s="78"/>
      <c r="E29" s="76"/>
      <c r="F29" s="77"/>
      <c r="G29" s="77"/>
      <c r="H29" s="77"/>
      <c r="I29" s="77"/>
      <c r="J29" s="77"/>
      <c r="K29" s="77"/>
      <c r="L29" s="78" t="e">
        <f>VLOOKUP($E29,選手登録!$O$8:$AD$57,2,0)</f>
        <v>#N/A</v>
      </c>
      <c r="M29" s="78"/>
      <c r="N29" s="78"/>
      <c r="O29" s="78"/>
      <c r="P29" s="78"/>
      <c r="Q29" s="78"/>
      <c r="R29" s="78"/>
      <c r="S29" s="40" t="e">
        <f>VLOOKUP($E29,選手登録!$O$8:$AD$57,6,0)</f>
        <v>#N/A</v>
      </c>
      <c r="T29" s="40" t="e">
        <f>VLOOKUP($E29,選手登録!$O$8:$AD$57,7,0)</f>
        <v>#N/A</v>
      </c>
      <c r="U29" s="40" t="e">
        <f>VLOOKUP($E29,選手登録!$O$8:$AD$57,8,0)</f>
        <v>#N/A</v>
      </c>
      <c r="V29" s="40" t="e">
        <f>VLOOKUP($E29,選手登録!$O$8:$AD$57,9,0)</f>
        <v>#N/A</v>
      </c>
      <c r="W29" s="40" t="e">
        <f>VLOOKUP($E29,選手登録!$O$8:$AD$57,10,0)</f>
        <v>#N/A</v>
      </c>
      <c r="X29" s="40" t="e">
        <f>VLOOKUP($E29,選手登録!$O$8:$AD$57,11,0)</f>
        <v>#N/A</v>
      </c>
      <c r="Y29" s="40" t="e">
        <f>VLOOKUP($E29,選手登録!$O$8:$AD$57,12,0)</f>
        <v>#N/A</v>
      </c>
      <c r="Z29" s="79" t="e">
        <f>VLOOKUP($E29,選手登録!$O$8:$AD$57,13,0)</f>
        <v>#N/A</v>
      </c>
      <c r="AA29" s="80" t="e">
        <f t="shared" si="7"/>
        <v>#NAME?</v>
      </c>
      <c r="AB29" s="81" t="e">
        <f t="shared" si="7"/>
        <v>#NAME?</v>
      </c>
      <c r="AC29" s="79" t="e">
        <f>VLOOKUP($E29,選手登録!$O$8:$AD$57,14,0)</f>
        <v>#N/A</v>
      </c>
      <c r="AD29" s="80" t="e">
        <f t="shared" si="8"/>
        <v>#NAME?</v>
      </c>
      <c r="AE29" s="81" t="e">
        <f t="shared" si="8"/>
        <v>#NAME?</v>
      </c>
      <c r="AF29" s="79" t="e">
        <f>VLOOKUP($E29,選手登録!$O$8:$AD$57,15,0)</f>
        <v>#N/A</v>
      </c>
      <c r="AG29" s="80" t="e">
        <f t="shared" si="9"/>
        <v>#NAME?</v>
      </c>
      <c r="AH29" s="81" t="e">
        <f t="shared" si="9"/>
        <v>#NAME?</v>
      </c>
      <c r="AI29" s="79" t="e">
        <f>VLOOKUP($E29,選手登録!$O$8:$AD$57,16,0)</f>
        <v>#N/A</v>
      </c>
      <c r="AJ29" s="80" t="e">
        <f t="shared" si="10"/>
        <v>#NAME?</v>
      </c>
      <c r="AK29" s="81" t="e">
        <f t="shared" si="10"/>
        <v>#NAME?</v>
      </c>
      <c r="AQ29" s="1" t="str">
        <f t="shared" si="13"/>
        <v>次鋒</v>
      </c>
      <c r="AR29" s="1">
        <f t="shared" si="11"/>
        <v>0</v>
      </c>
      <c r="AS29" s="1" t="e">
        <f t="shared" si="12"/>
        <v>#NAME?</v>
      </c>
    </row>
    <row r="30" spans="1:45" ht="45" customHeight="1" x14ac:dyDescent="0.2">
      <c r="A30" s="78" t="s">
        <v>18</v>
      </c>
      <c r="B30" s="78"/>
      <c r="C30" s="78"/>
      <c r="D30" s="78"/>
      <c r="E30" s="76"/>
      <c r="F30" s="77"/>
      <c r="G30" s="77"/>
      <c r="H30" s="77"/>
      <c r="I30" s="77"/>
      <c r="J30" s="77"/>
      <c r="K30" s="77"/>
      <c r="L30" s="78" t="e">
        <f>VLOOKUP($E30,選手登録!$O$8:$AD$57,2,0)</f>
        <v>#N/A</v>
      </c>
      <c r="M30" s="78"/>
      <c r="N30" s="78"/>
      <c r="O30" s="78"/>
      <c r="P30" s="78"/>
      <c r="Q30" s="78"/>
      <c r="R30" s="78"/>
      <c r="S30" s="40" t="e">
        <f>VLOOKUP($E30,選手登録!$O$8:$AD$57,6,0)</f>
        <v>#N/A</v>
      </c>
      <c r="T30" s="40" t="e">
        <f>VLOOKUP($E30,選手登録!$O$8:$AD$57,7,0)</f>
        <v>#N/A</v>
      </c>
      <c r="U30" s="40" t="e">
        <f>VLOOKUP($E30,選手登録!$O$8:$AD$57,8,0)</f>
        <v>#N/A</v>
      </c>
      <c r="V30" s="40" t="e">
        <f>VLOOKUP($E30,選手登録!$O$8:$AD$57,9,0)</f>
        <v>#N/A</v>
      </c>
      <c r="W30" s="40" t="e">
        <f>VLOOKUP($E30,選手登録!$O$8:$AD$57,10,0)</f>
        <v>#N/A</v>
      </c>
      <c r="X30" s="40" t="e">
        <f>VLOOKUP($E30,選手登録!$O$8:$AD$57,11,0)</f>
        <v>#N/A</v>
      </c>
      <c r="Y30" s="40" t="e">
        <f>VLOOKUP($E30,選手登録!$O$8:$AD$57,12,0)</f>
        <v>#N/A</v>
      </c>
      <c r="Z30" s="79" t="e">
        <f>VLOOKUP($E30,選手登録!$O$8:$AD$57,13,0)</f>
        <v>#N/A</v>
      </c>
      <c r="AA30" s="80" t="e">
        <f t="shared" si="7"/>
        <v>#NAME?</v>
      </c>
      <c r="AB30" s="81" t="e">
        <f t="shared" si="7"/>
        <v>#NAME?</v>
      </c>
      <c r="AC30" s="79" t="e">
        <f>VLOOKUP($E30,選手登録!$O$8:$AD$57,14,0)</f>
        <v>#N/A</v>
      </c>
      <c r="AD30" s="80" t="e">
        <f t="shared" si="8"/>
        <v>#NAME?</v>
      </c>
      <c r="AE30" s="81" t="e">
        <f t="shared" si="8"/>
        <v>#NAME?</v>
      </c>
      <c r="AF30" s="79" t="e">
        <f>VLOOKUP($E30,選手登録!$O$8:$AD$57,15,0)</f>
        <v>#N/A</v>
      </c>
      <c r="AG30" s="80" t="e">
        <f t="shared" si="9"/>
        <v>#NAME?</v>
      </c>
      <c r="AH30" s="81" t="e">
        <f t="shared" si="9"/>
        <v>#NAME?</v>
      </c>
      <c r="AI30" s="79" t="e">
        <f>VLOOKUP($E30,選手登録!$O$8:$AD$57,16,0)</f>
        <v>#N/A</v>
      </c>
      <c r="AJ30" s="80" t="e">
        <f t="shared" si="10"/>
        <v>#NAME?</v>
      </c>
      <c r="AK30" s="81" t="e">
        <f t="shared" si="10"/>
        <v>#NAME?</v>
      </c>
      <c r="AQ30" s="1" t="str">
        <f t="shared" si="13"/>
        <v>先鋒</v>
      </c>
      <c r="AR30" s="1">
        <f t="shared" si="11"/>
        <v>0</v>
      </c>
      <c r="AS30" s="1" t="e">
        <f t="shared" si="12"/>
        <v>#NAME?</v>
      </c>
    </row>
    <row r="31" spans="1:45" ht="45" customHeight="1" x14ac:dyDescent="0.2">
      <c r="A31" s="78" t="s">
        <v>19</v>
      </c>
      <c r="B31" s="78"/>
      <c r="C31" s="78"/>
      <c r="D31" s="78"/>
      <c r="E31" s="76"/>
      <c r="F31" s="77"/>
      <c r="G31" s="77"/>
      <c r="H31" s="77"/>
      <c r="I31" s="77"/>
      <c r="J31" s="77"/>
      <c r="K31" s="77"/>
      <c r="L31" s="78" t="e">
        <f>VLOOKUP($E31,選手登録!$O$8:$AD$57,2,0)</f>
        <v>#N/A</v>
      </c>
      <c r="M31" s="78"/>
      <c r="N31" s="78"/>
      <c r="O31" s="78"/>
      <c r="P31" s="78"/>
      <c r="Q31" s="78"/>
      <c r="R31" s="78"/>
      <c r="S31" s="40" t="e">
        <f>VLOOKUP($E31,選手登録!$O$8:$AD$57,6,0)</f>
        <v>#N/A</v>
      </c>
      <c r="T31" s="40" t="e">
        <f>VLOOKUP($E31,選手登録!$O$8:$AD$57,7,0)</f>
        <v>#N/A</v>
      </c>
      <c r="U31" s="40" t="e">
        <f>VLOOKUP($E31,選手登録!$O$8:$AD$57,8,0)</f>
        <v>#N/A</v>
      </c>
      <c r="V31" s="40" t="e">
        <f>VLOOKUP($E31,選手登録!$O$8:$AD$57,9,0)</f>
        <v>#N/A</v>
      </c>
      <c r="W31" s="40" t="e">
        <f>VLOOKUP($E31,選手登録!$O$8:$AD$57,10,0)</f>
        <v>#N/A</v>
      </c>
      <c r="X31" s="40" t="e">
        <f>VLOOKUP($E31,選手登録!$O$8:$AD$57,11,0)</f>
        <v>#N/A</v>
      </c>
      <c r="Y31" s="40" t="e">
        <f>VLOOKUP($E31,選手登録!$O$8:$AD$57,12,0)</f>
        <v>#N/A</v>
      </c>
      <c r="Z31" s="79" t="e">
        <f>VLOOKUP($E31,選手登録!$O$8:$AD$57,13,0)</f>
        <v>#N/A</v>
      </c>
      <c r="AA31" s="80" t="e">
        <f t="shared" si="7"/>
        <v>#NAME?</v>
      </c>
      <c r="AB31" s="81" t="e">
        <f t="shared" si="7"/>
        <v>#NAME?</v>
      </c>
      <c r="AC31" s="79" t="e">
        <f>VLOOKUP($E31,選手登録!$O$8:$AD$57,14,0)</f>
        <v>#N/A</v>
      </c>
      <c r="AD31" s="80" t="e">
        <f t="shared" si="8"/>
        <v>#NAME?</v>
      </c>
      <c r="AE31" s="81" t="e">
        <f t="shared" si="8"/>
        <v>#NAME?</v>
      </c>
      <c r="AF31" s="79" t="e">
        <f>VLOOKUP($E31,選手登録!$O$8:$AD$57,15,0)</f>
        <v>#N/A</v>
      </c>
      <c r="AG31" s="80" t="e">
        <f t="shared" si="9"/>
        <v>#NAME?</v>
      </c>
      <c r="AH31" s="81" t="e">
        <f t="shared" si="9"/>
        <v>#NAME?</v>
      </c>
      <c r="AI31" s="79" t="e">
        <f>VLOOKUP($E31,選手登録!$O$8:$AD$57,16,0)</f>
        <v>#N/A</v>
      </c>
      <c r="AJ31" s="80" t="e">
        <f t="shared" si="10"/>
        <v>#NAME?</v>
      </c>
      <c r="AK31" s="81" t="e">
        <f t="shared" si="10"/>
        <v>#NAME?</v>
      </c>
      <c r="AQ31" s="1" t="str">
        <f t="shared" ref="AQ31" si="14">A31</f>
        <v>補欠</v>
      </c>
      <c r="AR31" s="1">
        <f t="shared" si="11"/>
        <v>0</v>
      </c>
      <c r="AS31" s="1" t="e">
        <f t="shared" ref="AS31" si="15">VLOOKUP(E31,データ,3,0)</f>
        <v>#NAME?</v>
      </c>
    </row>
    <row r="32" spans="1:45" ht="45" customHeight="1" x14ac:dyDescent="0.2">
      <c r="A32" s="78" t="s">
        <v>19</v>
      </c>
      <c r="B32" s="78"/>
      <c r="C32" s="78"/>
      <c r="D32" s="78"/>
      <c r="E32" s="76"/>
      <c r="F32" s="77"/>
      <c r="G32" s="77"/>
      <c r="H32" s="77"/>
      <c r="I32" s="77"/>
      <c r="J32" s="77"/>
      <c r="K32" s="77"/>
      <c r="L32" s="78" t="e">
        <f>VLOOKUP($E32,選手登録!$O$8:$AD$57,2,0)</f>
        <v>#N/A</v>
      </c>
      <c r="M32" s="78"/>
      <c r="N32" s="78"/>
      <c r="O32" s="78"/>
      <c r="P32" s="78"/>
      <c r="Q32" s="78"/>
      <c r="R32" s="78"/>
      <c r="S32" s="40" t="e">
        <f>VLOOKUP($E32,選手登録!$O$8:$AD$57,6,0)</f>
        <v>#N/A</v>
      </c>
      <c r="T32" s="40" t="e">
        <f>VLOOKUP($E32,選手登録!$O$8:$AD$57,7,0)</f>
        <v>#N/A</v>
      </c>
      <c r="U32" s="40" t="e">
        <f>VLOOKUP($E32,選手登録!$O$8:$AD$57,8,0)</f>
        <v>#N/A</v>
      </c>
      <c r="V32" s="40" t="e">
        <f>VLOOKUP($E32,選手登録!$O$8:$AD$57,9,0)</f>
        <v>#N/A</v>
      </c>
      <c r="W32" s="40" t="e">
        <f>VLOOKUP($E32,選手登録!$O$8:$AD$57,10,0)</f>
        <v>#N/A</v>
      </c>
      <c r="X32" s="40" t="e">
        <f>VLOOKUP($E32,選手登録!$O$8:$AD$57,11,0)</f>
        <v>#N/A</v>
      </c>
      <c r="Y32" s="40" t="e">
        <f>VLOOKUP($E32,選手登録!$O$8:$AD$57,12,0)</f>
        <v>#N/A</v>
      </c>
      <c r="Z32" s="79" t="e">
        <f>VLOOKUP($E32,選手登録!$O$8:$AD$57,13,0)</f>
        <v>#N/A</v>
      </c>
      <c r="AA32" s="80" t="e">
        <f t="shared" si="7"/>
        <v>#NAME?</v>
      </c>
      <c r="AB32" s="81" t="e">
        <f t="shared" si="7"/>
        <v>#NAME?</v>
      </c>
      <c r="AC32" s="79" t="e">
        <f>VLOOKUP($E32,選手登録!$O$8:$AD$57,14,0)</f>
        <v>#N/A</v>
      </c>
      <c r="AD32" s="80" t="e">
        <f t="shared" si="8"/>
        <v>#NAME?</v>
      </c>
      <c r="AE32" s="81" t="e">
        <f t="shared" si="8"/>
        <v>#NAME?</v>
      </c>
      <c r="AF32" s="79" t="e">
        <f>VLOOKUP($E32,選手登録!$O$8:$AD$57,15,0)</f>
        <v>#N/A</v>
      </c>
      <c r="AG32" s="80" t="e">
        <f t="shared" si="9"/>
        <v>#NAME?</v>
      </c>
      <c r="AH32" s="81" t="e">
        <f t="shared" si="9"/>
        <v>#NAME?</v>
      </c>
      <c r="AI32" s="79" t="e">
        <f>VLOOKUP($E32,選手登録!$O$8:$AD$57,16,0)</f>
        <v>#N/A</v>
      </c>
      <c r="AJ32" s="80" t="e">
        <f t="shared" si="10"/>
        <v>#NAME?</v>
      </c>
      <c r="AK32" s="81" t="e">
        <f t="shared" si="10"/>
        <v>#NAME?</v>
      </c>
      <c r="AQ32" s="1" t="str">
        <f t="shared" si="13"/>
        <v>補欠</v>
      </c>
      <c r="AR32" s="1">
        <f t="shared" si="11"/>
        <v>0</v>
      </c>
      <c r="AS32" s="1" t="e">
        <f t="shared" si="12"/>
        <v>#NAME?</v>
      </c>
    </row>
    <row r="33" spans="1:45" ht="18" customHeight="1" x14ac:dyDescent="0.2">
      <c r="A33" s="67" t="s">
        <v>10</v>
      </c>
      <c r="B33" s="68"/>
      <c r="C33" s="68"/>
      <c r="D33" s="68"/>
      <c r="E33" s="69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1"/>
    </row>
    <row r="34" spans="1:45" ht="18" customHeight="1" x14ac:dyDescent="0.2">
      <c r="A34" s="62"/>
      <c r="B34" s="63"/>
      <c r="C34" s="63"/>
      <c r="D34" s="63"/>
      <c r="E34" s="72" t="s">
        <v>152</v>
      </c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4"/>
    </row>
    <row r="35" spans="1:45" ht="18" customHeight="1" x14ac:dyDescent="0.2">
      <c r="A35" s="62"/>
      <c r="B35" s="63"/>
      <c r="C35" s="63"/>
      <c r="D35" s="63"/>
      <c r="E35" s="72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4"/>
    </row>
    <row r="36" spans="1:45" ht="25.5" customHeight="1" x14ac:dyDescent="0.2">
      <c r="A36" s="38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68" t="s">
        <v>143</v>
      </c>
      <c r="V36" s="68"/>
      <c r="W36" s="68"/>
      <c r="X36" s="68"/>
      <c r="Y36" s="68"/>
      <c r="Z36" s="68" t="s">
        <v>144</v>
      </c>
      <c r="AA36" s="68"/>
      <c r="AB36" s="68"/>
      <c r="AC36" s="68"/>
      <c r="AD36" s="68" t="s">
        <v>142</v>
      </c>
      <c r="AE36" s="68"/>
      <c r="AF36" s="68"/>
      <c r="AG36" s="68"/>
      <c r="AH36" s="68" t="s">
        <v>141</v>
      </c>
      <c r="AI36" s="68"/>
      <c r="AJ36" s="39"/>
      <c r="AK36" s="41"/>
    </row>
    <row r="37" spans="1:45" ht="25.5" customHeight="1" x14ac:dyDescent="0.2">
      <c r="A37" s="59" t="s">
        <v>147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1"/>
    </row>
    <row r="38" spans="1:45" ht="25.5" customHeight="1" x14ac:dyDescent="0.2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4"/>
    </row>
    <row r="39" spans="1:45" ht="25.5" customHeight="1" x14ac:dyDescent="0.2">
      <c r="A39" s="44"/>
      <c r="B39" s="65" t="str">
        <f>選手登録!$B$3</f>
        <v>花園高等学校</v>
      </c>
      <c r="C39" s="65"/>
      <c r="D39" s="65"/>
      <c r="E39" s="65"/>
      <c r="F39" s="65"/>
      <c r="G39" s="65"/>
      <c r="H39" s="65"/>
      <c r="I39" s="65"/>
      <c r="J39" s="65"/>
      <c r="K39" s="65"/>
      <c r="L39" s="42"/>
      <c r="M39" s="42"/>
      <c r="N39" s="42"/>
      <c r="O39" s="42"/>
      <c r="P39" s="42"/>
      <c r="Q39" s="42"/>
      <c r="R39" s="42"/>
      <c r="S39" s="65" t="s">
        <v>146</v>
      </c>
      <c r="T39" s="65"/>
      <c r="U39" s="65"/>
      <c r="V39" s="65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5" t="s">
        <v>145</v>
      </c>
      <c r="AI39" s="65"/>
      <c r="AJ39" s="47"/>
      <c r="AK39" s="48"/>
    </row>
    <row r="40" spans="1:45" ht="50.1" customHeight="1" x14ac:dyDescent="0.2">
      <c r="A40" s="93" t="str">
        <f>$A$1</f>
        <v>令和６年度　京都府高等学校総合体育大会柔道競技（団体試合）　申込書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5"/>
    </row>
    <row r="41" spans="1:45" ht="20.100000000000001" customHeight="1" x14ac:dyDescent="0.2">
      <c r="A41" s="85" t="s">
        <v>0</v>
      </c>
      <c r="B41" s="85"/>
      <c r="C41" s="85"/>
      <c r="D41" s="85"/>
      <c r="E41" s="85"/>
      <c r="F41" s="85"/>
      <c r="G41" s="85" t="s">
        <v>1</v>
      </c>
      <c r="H41" s="85"/>
      <c r="I41" s="85"/>
      <c r="J41" s="85"/>
      <c r="K41" s="85"/>
      <c r="L41" s="85"/>
      <c r="M41" s="85"/>
      <c r="N41" s="85"/>
      <c r="O41" s="85"/>
      <c r="P41" s="85"/>
      <c r="Q41" s="91" t="s">
        <v>138</v>
      </c>
      <c r="R41" s="92"/>
      <c r="S41" s="92"/>
      <c r="T41" s="92"/>
      <c r="U41" s="92"/>
      <c r="V41" s="92"/>
      <c r="W41" s="109"/>
      <c r="X41" s="91" t="s">
        <v>137</v>
      </c>
      <c r="Y41" s="92"/>
      <c r="Z41" s="92"/>
      <c r="AA41" s="92"/>
      <c r="AB41" s="92"/>
      <c r="AC41" s="92"/>
      <c r="AD41" s="109"/>
      <c r="AE41" s="85" t="s">
        <v>139</v>
      </c>
      <c r="AF41" s="85"/>
      <c r="AG41" s="85"/>
      <c r="AH41" s="85"/>
      <c r="AI41" s="85"/>
      <c r="AJ41" s="85"/>
      <c r="AK41" s="85"/>
    </row>
    <row r="42" spans="1:45" ht="45" customHeight="1" x14ac:dyDescent="0.2">
      <c r="A42" s="106" t="str">
        <f>MID(選手登録!$A$3,1,1)</f>
        <v>3</v>
      </c>
      <c r="B42" s="107"/>
      <c r="C42" s="106" t="str">
        <f>MID(選手登録!$A$3,2,1)</f>
        <v>7</v>
      </c>
      <c r="D42" s="107"/>
      <c r="E42" s="106" t="str">
        <f>MID(選手登録!$A$3,3,1)</f>
        <v>3</v>
      </c>
      <c r="F42" s="107"/>
      <c r="G42" s="98" t="str">
        <f>選手登録!$B$3</f>
        <v>花園高等学校</v>
      </c>
      <c r="H42" s="98"/>
      <c r="I42" s="98"/>
      <c r="J42" s="98"/>
      <c r="K42" s="98"/>
      <c r="L42" s="98"/>
      <c r="M42" s="98"/>
      <c r="N42" s="98"/>
      <c r="O42" s="98"/>
      <c r="P42" s="98"/>
      <c r="Q42" s="106" t="str">
        <f>選手登録!$O$3</f>
        <v xml:space="preserve"> </v>
      </c>
      <c r="R42" s="108"/>
      <c r="S42" s="108"/>
      <c r="T42" s="108"/>
      <c r="U42" s="108"/>
      <c r="V42" s="108"/>
      <c r="W42" s="108"/>
      <c r="X42" s="79" t="str">
        <f>選手登録!$P$3</f>
        <v xml:space="preserve"> </v>
      </c>
      <c r="Y42" s="80"/>
      <c r="Z42" s="80"/>
      <c r="AA42" s="80"/>
      <c r="AB42" s="80"/>
      <c r="AC42" s="80"/>
      <c r="AD42" s="80"/>
      <c r="AE42" s="45" t="str">
        <f>MID(選手登録!$I$3,4,1)</f>
        <v/>
      </c>
      <c r="AF42" s="45" t="str">
        <f>MID(選手登録!$I$3,5,1)</f>
        <v/>
      </c>
      <c r="AG42" s="45" t="str">
        <f>MID(選手登録!$I$3,6,1)</f>
        <v/>
      </c>
      <c r="AH42" s="45" t="str">
        <f>MID(選手登録!$I$3,7,1)</f>
        <v/>
      </c>
      <c r="AI42" s="45" t="str">
        <f>MID(選手登録!$I$3,8,1)</f>
        <v/>
      </c>
      <c r="AJ42" s="45" t="str">
        <f>MID(選手登録!$I$3,9,1)</f>
        <v/>
      </c>
      <c r="AK42" s="45" t="str">
        <f>MID(選手登録!$I$3,10,1)</f>
        <v/>
      </c>
    </row>
    <row r="43" spans="1:45" ht="45" customHeight="1" x14ac:dyDescent="0.2">
      <c r="A43" s="67" t="s">
        <v>20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116"/>
    </row>
    <row r="44" spans="1:45" ht="45" customHeight="1" x14ac:dyDescent="0.2">
      <c r="A44" s="113" t="s">
        <v>149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5"/>
    </row>
    <row r="45" spans="1:45" ht="30" customHeight="1" x14ac:dyDescent="0.2">
      <c r="A45" s="110" t="s">
        <v>13</v>
      </c>
      <c r="B45" s="111"/>
      <c r="C45" s="111"/>
      <c r="D45" s="112"/>
      <c r="E45" s="91" t="s">
        <v>136</v>
      </c>
      <c r="F45" s="92"/>
      <c r="G45" s="92"/>
      <c r="H45" s="92"/>
      <c r="I45" s="92"/>
      <c r="J45" s="92"/>
      <c r="K45" s="92"/>
      <c r="L45" s="85" t="s">
        <v>137</v>
      </c>
      <c r="M45" s="85"/>
      <c r="N45" s="85"/>
      <c r="O45" s="85"/>
      <c r="P45" s="85"/>
      <c r="Q45" s="85"/>
      <c r="R45" s="85"/>
      <c r="S45" s="85" t="s">
        <v>139</v>
      </c>
      <c r="T45" s="85"/>
      <c r="U45" s="85"/>
      <c r="V45" s="85"/>
      <c r="W45" s="85"/>
      <c r="X45" s="85"/>
      <c r="Y45" s="85"/>
      <c r="Z45" s="85" t="s">
        <v>6</v>
      </c>
      <c r="AA45" s="85"/>
      <c r="AB45" s="85"/>
      <c r="AC45" s="85" t="s">
        <v>7</v>
      </c>
      <c r="AD45" s="85"/>
      <c r="AE45" s="85"/>
      <c r="AF45" s="85" t="s">
        <v>8</v>
      </c>
      <c r="AG45" s="85"/>
      <c r="AH45" s="85"/>
      <c r="AI45" s="85" t="s">
        <v>9</v>
      </c>
      <c r="AJ45" s="85"/>
      <c r="AK45" s="85"/>
    </row>
    <row r="46" spans="1:45" ht="45" customHeight="1" x14ac:dyDescent="0.2">
      <c r="A46" s="78" t="s">
        <v>14</v>
      </c>
      <c r="B46" s="78"/>
      <c r="C46" s="78"/>
      <c r="D46" s="78"/>
      <c r="E46" s="76"/>
      <c r="F46" s="77"/>
      <c r="G46" s="77"/>
      <c r="H46" s="77"/>
      <c r="I46" s="77"/>
      <c r="J46" s="77"/>
      <c r="K46" s="77"/>
      <c r="L46" s="78" t="e">
        <f>VLOOKUP($E46,選手登録!$O$8:$AD$57,2,0)</f>
        <v>#N/A</v>
      </c>
      <c r="M46" s="78"/>
      <c r="N46" s="78"/>
      <c r="O46" s="78"/>
      <c r="P46" s="78"/>
      <c r="Q46" s="78"/>
      <c r="R46" s="78"/>
      <c r="S46" s="40" t="e">
        <f>VLOOKUP($E46,選手登録!$O$8:$AD$57,6,0)</f>
        <v>#N/A</v>
      </c>
      <c r="T46" s="40" t="e">
        <f>VLOOKUP($E46,選手登録!$O$8:$AD$57,7,0)</f>
        <v>#N/A</v>
      </c>
      <c r="U46" s="40" t="e">
        <f>VLOOKUP($E46,選手登録!$O$8:$AD$57,8,0)</f>
        <v>#N/A</v>
      </c>
      <c r="V46" s="40" t="e">
        <f>VLOOKUP($E46,選手登録!$O$8:$AD$57,9,0)</f>
        <v>#N/A</v>
      </c>
      <c r="W46" s="40" t="e">
        <f>VLOOKUP($E46,選手登録!$O$8:$AD$57,10,0)</f>
        <v>#N/A</v>
      </c>
      <c r="X46" s="40" t="e">
        <f>VLOOKUP($E46,選手登録!$O$8:$AD$57,11,0)</f>
        <v>#N/A</v>
      </c>
      <c r="Y46" s="40" t="e">
        <f>VLOOKUP($E46,選手登録!$O$8:$AD$57,12,0)</f>
        <v>#N/A</v>
      </c>
      <c r="Z46" s="79" t="e">
        <f>VLOOKUP($E46,選手登録!$O$8:$AD$57,13,0)</f>
        <v>#N/A</v>
      </c>
      <c r="AA46" s="80" t="e">
        <f t="shared" ref="AA46:AB52" si="16">VLOOKUP($E46,データ,13,0)</f>
        <v>#NAME?</v>
      </c>
      <c r="AB46" s="81" t="e">
        <f t="shared" si="16"/>
        <v>#NAME?</v>
      </c>
      <c r="AC46" s="79" t="e">
        <f>VLOOKUP($E46,選手登録!$O$8:$AD$57,14,0)</f>
        <v>#N/A</v>
      </c>
      <c r="AD46" s="80" t="e">
        <f t="shared" ref="AD46:AE52" si="17">VLOOKUP($E46,データ,13,0)</f>
        <v>#NAME?</v>
      </c>
      <c r="AE46" s="81" t="e">
        <f t="shared" si="17"/>
        <v>#NAME?</v>
      </c>
      <c r="AF46" s="79" t="e">
        <f>VLOOKUP($E46,選手登録!$O$8:$AD$57,15,0)</f>
        <v>#N/A</v>
      </c>
      <c r="AG46" s="80" t="e">
        <f t="shared" ref="AG46:AH52" si="18">VLOOKUP($E46,データ,13,0)</f>
        <v>#NAME?</v>
      </c>
      <c r="AH46" s="81" t="e">
        <f t="shared" si="18"/>
        <v>#NAME?</v>
      </c>
      <c r="AI46" s="79" t="e">
        <f>VLOOKUP($E46,選手登録!$O$8:$AD$57,16,0)</f>
        <v>#N/A</v>
      </c>
      <c r="AJ46" s="80" t="e">
        <f t="shared" ref="AJ46:AK52" si="19">VLOOKUP($E46,データ,13,0)</f>
        <v>#NAME?</v>
      </c>
      <c r="AK46" s="81" t="e">
        <f t="shared" si="19"/>
        <v>#NAME?</v>
      </c>
      <c r="AQ46" s="1" t="str">
        <f>A46</f>
        <v>大将</v>
      </c>
      <c r="AR46" s="1">
        <f t="shared" ref="AR46:AR52" si="20">$N$5</f>
        <v>0</v>
      </c>
      <c r="AS46" s="1" t="e">
        <f t="shared" ref="AS46:AS52" si="21">VLOOKUP(E46,データ,3,0)</f>
        <v>#NAME?</v>
      </c>
    </row>
    <row r="47" spans="1:45" ht="45" customHeight="1" x14ac:dyDescent="0.2">
      <c r="A47" s="78" t="s">
        <v>15</v>
      </c>
      <c r="B47" s="78"/>
      <c r="C47" s="78"/>
      <c r="D47" s="78"/>
      <c r="E47" s="76"/>
      <c r="F47" s="77"/>
      <c r="G47" s="77"/>
      <c r="H47" s="77"/>
      <c r="I47" s="77"/>
      <c r="J47" s="77"/>
      <c r="K47" s="77"/>
      <c r="L47" s="78" t="e">
        <f>VLOOKUP($E47,選手登録!$O$8:$AD$57,2,0)</f>
        <v>#N/A</v>
      </c>
      <c r="M47" s="78"/>
      <c r="N47" s="78"/>
      <c r="O47" s="78"/>
      <c r="P47" s="78"/>
      <c r="Q47" s="78"/>
      <c r="R47" s="78"/>
      <c r="S47" s="40" t="e">
        <f>VLOOKUP($E47,選手登録!$O$8:$AD$57,6,0)</f>
        <v>#N/A</v>
      </c>
      <c r="T47" s="40" t="e">
        <f>VLOOKUP($E47,選手登録!$O$8:$AD$57,7,0)</f>
        <v>#N/A</v>
      </c>
      <c r="U47" s="40" t="e">
        <f>VLOOKUP($E47,選手登録!$O$8:$AD$57,8,0)</f>
        <v>#N/A</v>
      </c>
      <c r="V47" s="40" t="e">
        <f>VLOOKUP($E47,選手登録!$O$8:$AD$57,9,0)</f>
        <v>#N/A</v>
      </c>
      <c r="W47" s="40" t="e">
        <f>VLOOKUP($E47,選手登録!$O$8:$AD$57,10,0)</f>
        <v>#N/A</v>
      </c>
      <c r="X47" s="40" t="e">
        <f>VLOOKUP($E47,選手登録!$O$8:$AD$57,11,0)</f>
        <v>#N/A</v>
      </c>
      <c r="Y47" s="40" t="e">
        <f>VLOOKUP($E47,選手登録!$O$8:$AD$57,12,0)</f>
        <v>#N/A</v>
      </c>
      <c r="Z47" s="79" t="e">
        <f>VLOOKUP($E47,選手登録!$O$8:$AD$57,13,0)</f>
        <v>#N/A</v>
      </c>
      <c r="AA47" s="80" t="e">
        <f t="shared" si="16"/>
        <v>#NAME?</v>
      </c>
      <c r="AB47" s="81" t="e">
        <f t="shared" si="16"/>
        <v>#NAME?</v>
      </c>
      <c r="AC47" s="79" t="e">
        <f>VLOOKUP($E47,選手登録!$O$8:$AD$57,14,0)</f>
        <v>#N/A</v>
      </c>
      <c r="AD47" s="80" t="e">
        <f t="shared" si="17"/>
        <v>#NAME?</v>
      </c>
      <c r="AE47" s="81" t="e">
        <f t="shared" si="17"/>
        <v>#NAME?</v>
      </c>
      <c r="AF47" s="79" t="e">
        <f>VLOOKUP($E47,選手登録!$O$8:$AD$57,15,0)</f>
        <v>#N/A</v>
      </c>
      <c r="AG47" s="80" t="e">
        <f t="shared" si="18"/>
        <v>#NAME?</v>
      </c>
      <c r="AH47" s="81" t="e">
        <f t="shared" si="18"/>
        <v>#NAME?</v>
      </c>
      <c r="AI47" s="79" t="e">
        <f>VLOOKUP($E47,選手登録!$O$8:$AD$57,16,0)</f>
        <v>#N/A</v>
      </c>
      <c r="AJ47" s="80" t="e">
        <f t="shared" si="19"/>
        <v>#NAME?</v>
      </c>
      <c r="AK47" s="81" t="e">
        <f t="shared" si="19"/>
        <v>#NAME?</v>
      </c>
      <c r="AQ47" s="1" t="str">
        <f t="shared" ref="AQ47:AQ52" si="22">A47</f>
        <v>副将</v>
      </c>
      <c r="AR47" s="1">
        <f t="shared" si="20"/>
        <v>0</v>
      </c>
      <c r="AS47" s="1" t="e">
        <f t="shared" si="21"/>
        <v>#NAME?</v>
      </c>
    </row>
    <row r="48" spans="1:45" ht="45" customHeight="1" x14ac:dyDescent="0.2">
      <c r="A48" s="78" t="s">
        <v>16</v>
      </c>
      <c r="B48" s="78"/>
      <c r="C48" s="78"/>
      <c r="D48" s="78"/>
      <c r="E48" s="76"/>
      <c r="F48" s="77"/>
      <c r="G48" s="77"/>
      <c r="H48" s="77"/>
      <c r="I48" s="77"/>
      <c r="J48" s="77"/>
      <c r="K48" s="77"/>
      <c r="L48" s="78" t="e">
        <f>VLOOKUP($E48,選手登録!$O$8:$AD$57,2,0)</f>
        <v>#N/A</v>
      </c>
      <c r="M48" s="78"/>
      <c r="N48" s="78"/>
      <c r="O48" s="78"/>
      <c r="P48" s="78"/>
      <c r="Q48" s="78"/>
      <c r="R48" s="78"/>
      <c r="S48" s="40" t="e">
        <f>VLOOKUP($E48,選手登録!$O$8:$AD$57,6,0)</f>
        <v>#N/A</v>
      </c>
      <c r="T48" s="40" t="e">
        <f>VLOOKUP($E48,選手登録!$O$8:$AD$57,7,0)</f>
        <v>#N/A</v>
      </c>
      <c r="U48" s="40" t="e">
        <f>VLOOKUP($E48,選手登録!$O$8:$AD$57,8,0)</f>
        <v>#N/A</v>
      </c>
      <c r="V48" s="40" t="e">
        <f>VLOOKUP($E48,選手登録!$O$8:$AD$57,9,0)</f>
        <v>#N/A</v>
      </c>
      <c r="W48" s="40" t="e">
        <f>VLOOKUP($E48,選手登録!$O$8:$AD$57,10,0)</f>
        <v>#N/A</v>
      </c>
      <c r="X48" s="40" t="e">
        <f>VLOOKUP($E48,選手登録!$O$8:$AD$57,11,0)</f>
        <v>#N/A</v>
      </c>
      <c r="Y48" s="40" t="e">
        <f>VLOOKUP($E48,選手登録!$O$8:$AD$57,12,0)</f>
        <v>#N/A</v>
      </c>
      <c r="Z48" s="79" t="e">
        <f>VLOOKUP($E48,選手登録!$O$8:$AD$57,13,0)</f>
        <v>#N/A</v>
      </c>
      <c r="AA48" s="80" t="e">
        <f t="shared" si="16"/>
        <v>#NAME?</v>
      </c>
      <c r="AB48" s="81" t="e">
        <f t="shared" si="16"/>
        <v>#NAME?</v>
      </c>
      <c r="AC48" s="79" t="e">
        <f>VLOOKUP($E48,選手登録!$O$8:$AD$57,14,0)</f>
        <v>#N/A</v>
      </c>
      <c r="AD48" s="80" t="e">
        <f t="shared" si="17"/>
        <v>#NAME?</v>
      </c>
      <c r="AE48" s="81" t="e">
        <f t="shared" si="17"/>
        <v>#NAME?</v>
      </c>
      <c r="AF48" s="79" t="e">
        <f>VLOOKUP($E48,選手登録!$O$8:$AD$57,15,0)</f>
        <v>#N/A</v>
      </c>
      <c r="AG48" s="80" t="e">
        <f t="shared" si="18"/>
        <v>#NAME?</v>
      </c>
      <c r="AH48" s="81" t="e">
        <f t="shared" si="18"/>
        <v>#NAME?</v>
      </c>
      <c r="AI48" s="79" t="e">
        <f>VLOOKUP($E48,選手登録!$O$8:$AD$57,16,0)</f>
        <v>#N/A</v>
      </c>
      <c r="AJ48" s="80" t="e">
        <f t="shared" si="19"/>
        <v>#NAME?</v>
      </c>
      <c r="AK48" s="81" t="e">
        <f t="shared" si="19"/>
        <v>#NAME?</v>
      </c>
      <c r="AQ48" s="1" t="str">
        <f t="shared" si="22"/>
        <v>中堅</v>
      </c>
      <c r="AR48" s="1">
        <f t="shared" si="20"/>
        <v>0</v>
      </c>
      <c r="AS48" s="1" t="e">
        <f t="shared" si="21"/>
        <v>#NAME?</v>
      </c>
    </row>
    <row r="49" spans="1:45" ht="45" customHeight="1" x14ac:dyDescent="0.2">
      <c r="A49" s="78" t="s">
        <v>17</v>
      </c>
      <c r="B49" s="78"/>
      <c r="C49" s="78"/>
      <c r="D49" s="78"/>
      <c r="E49" s="76"/>
      <c r="F49" s="77"/>
      <c r="G49" s="77"/>
      <c r="H49" s="77"/>
      <c r="I49" s="77"/>
      <c r="J49" s="77"/>
      <c r="K49" s="77"/>
      <c r="L49" s="78" t="e">
        <f>VLOOKUP($E49,選手登録!$O$8:$AD$57,2,0)</f>
        <v>#N/A</v>
      </c>
      <c r="M49" s="78"/>
      <c r="N49" s="78"/>
      <c r="O49" s="78"/>
      <c r="P49" s="78"/>
      <c r="Q49" s="78"/>
      <c r="R49" s="78"/>
      <c r="S49" s="40" t="e">
        <f>VLOOKUP($E49,選手登録!$O$8:$AD$57,6,0)</f>
        <v>#N/A</v>
      </c>
      <c r="T49" s="40" t="e">
        <f>VLOOKUP($E49,選手登録!$O$8:$AD$57,7,0)</f>
        <v>#N/A</v>
      </c>
      <c r="U49" s="40" t="e">
        <f>VLOOKUP($E49,選手登録!$O$8:$AD$57,8,0)</f>
        <v>#N/A</v>
      </c>
      <c r="V49" s="40" t="e">
        <f>VLOOKUP($E49,選手登録!$O$8:$AD$57,9,0)</f>
        <v>#N/A</v>
      </c>
      <c r="W49" s="40" t="e">
        <f>VLOOKUP($E49,選手登録!$O$8:$AD$57,10,0)</f>
        <v>#N/A</v>
      </c>
      <c r="X49" s="40" t="e">
        <f>VLOOKUP($E49,選手登録!$O$8:$AD$57,11,0)</f>
        <v>#N/A</v>
      </c>
      <c r="Y49" s="40" t="e">
        <f>VLOOKUP($E49,選手登録!$O$8:$AD$57,12,0)</f>
        <v>#N/A</v>
      </c>
      <c r="Z49" s="79" t="e">
        <f>VLOOKUP($E49,選手登録!$O$8:$AD$57,13,0)</f>
        <v>#N/A</v>
      </c>
      <c r="AA49" s="80" t="e">
        <f t="shared" si="16"/>
        <v>#NAME?</v>
      </c>
      <c r="AB49" s="81" t="e">
        <f t="shared" si="16"/>
        <v>#NAME?</v>
      </c>
      <c r="AC49" s="79" t="e">
        <f>VLOOKUP($E49,選手登録!$O$8:$AD$57,14,0)</f>
        <v>#N/A</v>
      </c>
      <c r="AD49" s="80" t="e">
        <f t="shared" si="17"/>
        <v>#NAME?</v>
      </c>
      <c r="AE49" s="81" t="e">
        <f t="shared" si="17"/>
        <v>#NAME?</v>
      </c>
      <c r="AF49" s="79" t="e">
        <f>VLOOKUP($E49,選手登録!$O$8:$AD$57,15,0)</f>
        <v>#N/A</v>
      </c>
      <c r="AG49" s="80" t="e">
        <f t="shared" si="18"/>
        <v>#NAME?</v>
      </c>
      <c r="AH49" s="81" t="e">
        <f t="shared" si="18"/>
        <v>#NAME?</v>
      </c>
      <c r="AI49" s="79" t="e">
        <f>VLOOKUP($E49,選手登録!$O$8:$AD$57,16,0)</f>
        <v>#N/A</v>
      </c>
      <c r="AJ49" s="80" t="e">
        <f t="shared" si="19"/>
        <v>#NAME?</v>
      </c>
      <c r="AK49" s="81" t="e">
        <f t="shared" si="19"/>
        <v>#NAME?</v>
      </c>
      <c r="AQ49" s="1" t="str">
        <f t="shared" si="22"/>
        <v>次鋒</v>
      </c>
      <c r="AR49" s="1">
        <f t="shared" si="20"/>
        <v>0</v>
      </c>
      <c r="AS49" s="1" t="e">
        <f t="shared" si="21"/>
        <v>#NAME?</v>
      </c>
    </row>
    <row r="50" spans="1:45" ht="45" customHeight="1" x14ac:dyDescent="0.2">
      <c r="A50" s="78" t="s">
        <v>18</v>
      </c>
      <c r="B50" s="78"/>
      <c r="C50" s="78"/>
      <c r="D50" s="78"/>
      <c r="E50" s="76"/>
      <c r="F50" s="77"/>
      <c r="G50" s="77"/>
      <c r="H50" s="77"/>
      <c r="I50" s="77"/>
      <c r="J50" s="77"/>
      <c r="K50" s="77"/>
      <c r="L50" s="78" t="e">
        <f>VLOOKUP($E50,選手登録!$O$8:$AD$57,2,0)</f>
        <v>#N/A</v>
      </c>
      <c r="M50" s="78"/>
      <c r="N50" s="78"/>
      <c r="O50" s="78"/>
      <c r="P50" s="78"/>
      <c r="Q50" s="78"/>
      <c r="R50" s="78"/>
      <c r="S50" s="40" t="e">
        <f>VLOOKUP($E50,選手登録!$O$8:$AD$57,6,0)</f>
        <v>#N/A</v>
      </c>
      <c r="T50" s="40" t="e">
        <f>VLOOKUP($E50,選手登録!$O$8:$AD$57,7,0)</f>
        <v>#N/A</v>
      </c>
      <c r="U50" s="40" t="e">
        <f>VLOOKUP($E50,選手登録!$O$8:$AD$57,8,0)</f>
        <v>#N/A</v>
      </c>
      <c r="V50" s="40" t="e">
        <f>VLOOKUP($E50,選手登録!$O$8:$AD$57,9,0)</f>
        <v>#N/A</v>
      </c>
      <c r="W50" s="40" t="e">
        <f>VLOOKUP($E50,選手登録!$O$8:$AD$57,10,0)</f>
        <v>#N/A</v>
      </c>
      <c r="X50" s="40" t="e">
        <f>VLOOKUP($E50,選手登録!$O$8:$AD$57,11,0)</f>
        <v>#N/A</v>
      </c>
      <c r="Y50" s="40" t="e">
        <f>VLOOKUP($E50,選手登録!$O$8:$AD$57,12,0)</f>
        <v>#N/A</v>
      </c>
      <c r="Z50" s="79" t="e">
        <f>VLOOKUP($E50,選手登録!$O$8:$AD$57,13,0)</f>
        <v>#N/A</v>
      </c>
      <c r="AA50" s="80" t="e">
        <f t="shared" si="16"/>
        <v>#NAME?</v>
      </c>
      <c r="AB50" s="81" t="e">
        <f t="shared" si="16"/>
        <v>#NAME?</v>
      </c>
      <c r="AC50" s="79" t="e">
        <f>VLOOKUP($E50,選手登録!$O$8:$AD$57,14,0)</f>
        <v>#N/A</v>
      </c>
      <c r="AD50" s="80" t="e">
        <f t="shared" si="17"/>
        <v>#NAME?</v>
      </c>
      <c r="AE50" s="81" t="e">
        <f t="shared" si="17"/>
        <v>#NAME?</v>
      </c>
      <c r="AF50" s="79" t="e">
        <f>VLOOKUP($E50,選手登録!$O$8:$AD$57,15,0)</f>
        <v>#N/A</v>
      </c>
      <c r="AG50" s="80" t="e">
        <f t="shared" si="18"/>
        <v>#NAME?</v>
      </c>
      <c r="AH50" s="81" t="e">
        <f t="shared" si="18"/>
        <v>#NAME?</v>
      </c>
      <c r="AI50" s="79" t="e">
        <f>VLOOKUP($E50,選手登録!$O$8:$AD$57,16,0)</f>
        <v>#N/A</v>
      </c>
      <c r="AJ50" s="80" t="e">
        <f t="shared" si="19"/>
        <v>#NAME?</v>
      </c>
      <c r="AK50" s="81" t="e">
        <f t="shared" si="19"/>
        <v>#NAME?</v>
      </c>
      <c r="AQ50" s="1" t="str">
        <f t="shared" si="22"/>
        <v>先鋒</v>
      </c>
      <c r="AR50" s="1">
        <f t="shared" si="20"/>
        <v>0</v>
      </c>
      <c r="AS50" s="1" t="e">
        <f t="shared" si="21"/>
        <v>#NAME?</v>
      </c>
    </row>
    <row r="51" spans="1:45" ht="45" customHeight="1" x14ac:dyDescent="0.2">
      <c r="A51" s="78" t="s">
        <v>19</v>
      </c>
      <c r="B51" s="78"/>
      <c r="C51" s="78"/>
      <c r="D51" s="78"/>
      <c r="E51" s="76"/>
      <c r="F51" s="77"/>
      <c r="G51" s="77"/>
      <c r="H51" s="77"/>
      <c r="I51" s="77"/>
      <c r="J51" s="77"/>
      <c r="K51" s="77"/>
      <c r="L51" s="78" t="e">
        <f>VLOOKUP($E51,選手登録!$O$8:$AD$57,2,0)</f>
        <v>#N/A</v>
      </c>
      <c r="M51" s="78"/>
      <c r="N51" s="78"/>
      <c r="O51" s="78"/>
      <c r="P51" s="78"/>
      <c r="Q51" s="78"/>
      <c r="R51" s="78"/>
      <c r="S51" s="40" t="e">
        <f>VLOOKUP($E51,選手登録!$O$8:$AD$57,6,0)</f>
        <v>#N/A</v>
      </c>
      <c r="T51" s="40" t="e">
        <f>VLOOKUP($E51,選手登録!$O$8:$AD$57,7,0)</f>
        <v>#N/A</v>
      </c>
      <c r="U51" s="40" t="e">
        <f>VLOOKUP($E51,選手登録!$O$8:$AD$57,8,0)</f>
        <v>#N/A</v>
      </c>
      <c r="V51" s="40" t="e">
        <f>VLOOKUP($E51,選手登録!$O$8:$AD$57,9,0)</f>
        <v>#N/A</v>
      </c>
      <c r="W51" s="40" t="e">
        <f>VLOOKUP($E51,選手登録!$O$8:$AD$57,10,0)</f>
        <v>#N/A</v>
      </c>
      <c r="X51" s="40" t="e">
        <f>VLOOKUP($E51,選手登録!$O$8:$AD$57,11,0)</f>
        <v>#N/A</v>
      </c>
      <c r="Y51" s="40" t="e">
        <f>VLOOKUP($E51,選手登録!$O$8:$AD$57,12,0)</f>
        <v>#N/A</v>
      </c>
      <c r="Z51" s="79" t="e">
        <f>VLOOKUP($E51,選手登録!$O$8:$AD$57,13,0)</f>
        <v>#N/A</v>
      </c>
      <c r="AA51" s="80" t="e">
        <f t="shared" si="16"/>
        <v>#NAME?</v>
      </c>
      <c r="AB51" s="81" t="e">
        <f t="shared" si="16"/>
        <v>#NAME?</v>
      </c>
      <c r="AC51" s="79" t="e">
        <f>VLOOKUP($E51,選手登録!$O$8:$AD$57,14,0)</f>
        <v>#N/A</v>
      </c>
      <c r="AD51" s="80" t="e">
        <f t="shared" si="17"/>
        <v>#NAME?</v>
      </c>
      <c r="AE51" s="81" t="e">
        <f t="shared" si="17"/>
        <v>#NAME?</v>
      </c>
      <c r="AF51" s="79" t="e">
        <f>VLOOKUP($E51,選手登録!$O$8:$AD$57,15,0)</f>
        <v>#N/A</v>
      </c>
      <c r="AG51" s="80" t="e">
        <f t="shared" si="18"/>
        <v>#NAME?</v>
      </c>
      <c r="AH51" s="81" t="e">
        <f t="shared" si="18"/>
        <v>#NAME?</v>
      </c>
      <c r="AI51" s="79" t="e">
        <f>VLOOKUP($E51,選手登録!$O$8:$AD$57,16,0)</f>
        <v>#N/A</v>
      </c>
      <c r="AJ51" s="80" t="e">
        <f t="shared" si="19"/>
        <v>#NAME?</v>
      </c>
      <c r="AK51" s="81" t="e">
        <f t="shared" si="19"/>
        <v>#NAME?</v>
      </c>
      <c r="AQ51" s="1" t="str">
        <f t="shared" ref="AQ51" si="23">A51</f>
        <v>補欠</v>
      </c>
      <c r="AR51" s="1">
        <f t="shared" si="20"/>
        <v>0</v>
      </c>
      <c r="AS51" s="1" t="e">
        <f t="shared" ref="AS51" si="24">VLOOKUP(E51,データ,3,0)</f>
        <v>#NAME?</v>
      </c>
    </row>
    <row r="52" spans="1:45" ht="45" customHeight="1" x14ac:dyDescent="0.2">
      <c r="A52" s="78" t="s">
        <v>19</v>
      </c>
      <c r="B52" s="78"/>
      <c r="C52" s="78"/>
      <c r="D52" s="78"/>
      <c r="E52" s="76"/>
      <c r="F52" s="77"/>
      <c r="G52" s="77"/>
      <c r="H52" s="77"/>
      <c r="I52" s="77"/>
      <c r="J52" s="77"/>
      <c r="K52" s="77"/>
      <c r="L52" s="78" t="e">
        <f>VLOOKUP($E52,選手登録!$O$8:$AD$57,2,0)</f>
        <v>#N/A</v>
      </c>
      <c r="M52" s="78"/>
      <c r="N52" s="78"/>
      <c r="O52" s="78"/>
      <c r="P52" s="78"/>
      <c r="Q52" s="78"/>
      <c r="R52" s="78"/>
      <c r="S52" s="40" t="e">
        <f>VLOOKUP($E52,選手登録!$O$8:$AD$57,6,0)</f>
        <v>#N/A</v>
      </c>
      <c r="T52" s="40" t="e">
        <f>VLOOKUP($E52,選手登録!$O$8:$AD$57,7,0)</f>
        <v>#N/A</v>
      </c>
      <c r="U52" s="40" t="e">
        <f>VLOOKUP($E52,選手登録!$O$8:$AD$57,8,0)</f>
        <v>#N/A</v>
      </c>
      <c r="V52" s="40" t="e">
        <f>VLOOKUP($E52,選手登録!$O$8:$AD$57,9,0)</f>
        <v>#N/A</v>
      </c>
      <c r="W52" s="40" t="e">
        <f>VLOOKUP($E52,選手登録!$O$8:$AD$57,10,0)</f>
        <v>#N/A</v>
      </c>
      <c r="X52" s="40" t="e">
        <f>VLOOKUP($E52,選手登録!$O$8:$AD$57,11,0)</f>
        <v>#N/A</v>
      </c>
      <c r="Y52" s="40" t="e">
        <f>VLOOKUP($E52,選手登録!$O$8:$AD$57,12,0)</f>
        <v>#N/A</v>
      </c>
      <c r="Z52" s="79" t="e">
        <f>VLOOKUP($E52,選手登録!$O$8:$AD$57,13,0)</f>
        <v>#N/A</v>
      </c>
      <c r="AA52" s="80" t="e">
        <f t="shared" si="16"/>
        <v>#NAME?</v>
      </c>
      <c r="AB52" s="81" t="e">
        <f t="shared" si="16"/>
        <v>#NAME?</v>
      </c>
      <c r="AC52" s="79" t="e">
        <f>VLOOKUP($E52,選手登録!$O$8:$AD$57,14,0)</f>
        <v>#N/A</v>
      </c>
      <c r="AD52" s="80" t="e">
        <f t="shared" si="17"/>
        <v>#NAME?</v>
      </c>
      <c r="AE52" s="81" t="e">
        <f t="shared" si="17"/>
        <v>#NAME?</v>
      </c>
      <c r="AF52" s="79" t="e">
        <f>VLOOKUP($E52,選手登録!$O$8:$AD$57,15,0)</f>
        <v>#N/A</v>
      </c>
      <c r="AG52" s="80" t="e">
        <f t="shared" si="18"/>
        <v>#NAME?</v>
      </c>
      <c r="AH52" s="81" t="e">
        <f t="shared" si="18"/>
        <v>#NAME?</v>
      </c>
      <c r="AI52" s="79" t="e">
        <f>VLOOKUP($E52,選手登録!$O$8:$AD$57,16,0)</f>
        <v>#N/A</v>
      </c>
      <c r="AJ52" s="80" t="e">
        <f t="shared" si="19"/>
        <v>#NAME?</v>
      </c>
      <c r="AK52" s="81" t="e">
        <f t="shared" si="19"/>
        <v>#NAME?</v>
      </c>
      <c r="AQ52" s="1" t="str">
        <f t="shared" si="22"/>
        <v>補欠</v>
      </c>
      <c r="AR52" s="1">
        <f t="shared" si="20"/>
        <v>0</v>
      </c>
      <c r="AS52" s="1" t="e">
        <f t="shared" si="21"/>
        <v>#NAME?</v>
      </c>
    </row>
    <row r="53" spans="1:45" ht="18" customHeight="1" x14ac:dyDescent="0.2">
      <c r="A53" s="67" t="s">
        <v>10</v>
      </c>
      <c r="B53" s="68"/>
      <c r="C53" s="68"/>
      <c r="D53" s="68"/>
      <c r="E53" s="69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1"/>
    </row>
    <row r="54" spans="1:45" ht="18" customHeight="1" x14ac:dyDescent="0.2">
      <c r="A54" s="62"/>
      <c r="B54" s="63"/>
      <c r="C54" s="63"/>
      <c r="D54" s="63"/>
      <c r="E54" s="72" t="s">
        <v>152</v>
      </c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4"/>
    </row>
    <row r="55" spans="1:45" ht="18" customHeight="1" x14ac:dyDescent="0.2">
      <c r="A55" s="62"/>
      <c r="B55" s="63"/>
      <c r="C55" s="63"/>
      <c r="D55" s="63"/>
      <c r="E55" s="72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4"/>
    </row>
    <row r="56" spans="1:45" ht="25.5" customHeight="1" x14ac:dyDescent="0.2">
      <c r="A56" s="38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68" t="s">
        <v>143</v>
      </c>
      <c r="V56" s="68"/>
      <c r="W56" s="68"/>
      <c r="X56" s="68"/>
      <c r="Y56" s="68"/>
      <c r="Z56" s="68" t="s">
        <v>144</v>
      </c>
      <c r="AA56" s="68"/>
      <c r="AB56" s="68"/>
      <c r="AC56" s="68"/>
      <c r="AD56" s="68" t="s">
        <v>142</v>
      </c>
      <c r="AE56" s="68"/>
      <c r="AF56" s="68"/>
      <c r="AG56" s="68"/>
      <c r="AH56" s="68" t="s">
        <v>141</v>
      </c>
      <c r="AI56" s="68"/>
      <c r="AJ56" s="39"/>
      <c r="AK56" s="41"/>
    </row>
    <row r="57" spans="1:45" ht="25.5" customHeight="1" x14ac:dyDescent="0.2">
      <c r="A57" s="59" t="s">
        <v>147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1"/>
    </row>
    <row r="58" spans="1:45" ht="25.5" customHeight="1" x14ac:dyDescent="0.2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4"/>
    </row>
    <row r="59" spans="1:45" ht="25.5" customHeight="1" x14ac:dyDescent="0.2">
      <c r="A59" s="44"/>
      <c r="B59" s="65" t="str">
        <f>選手登録!$B$3</f>
        <v>花園高等学校</v>
      </c>
      <c r="C59" s="65"/>
      <c r="D59" s="65"/>
      <c r="E59" s="65"/>
      <c r="F59" s="65"/>
      <c r="G59" s="65"/>
      <c r="H59" s="65"/>
      <c r="I59" s="65"/>
      <c r="J59" s="65"/>
      <c r="K59" s="65"/>
      <c r="L59" s="42"/>
      <c r="M59" s="42"/>
      <c r="N59" s="42"/>
      <c r="O59" s="42"/>
      <c r="P59" s="42"/>
      <c r="Q59" s="42"/>
      <c r="R59" s="42"/>
      <c r="S59" s="65" t="s">
        <v>146</v>
      </c>
      <c r="T59" s="65"/>
      <c r="U59" s="65"/>
      <c r="V59" s="65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5" t="s">
        <v>145</v>
      </c>
      <c r="AI59" s="65"/>
      <c r="AJ59" s="47"/>
      <c r="AK59" s="48"/>
    </row>
    <row r="60" spans="1:45" ht="50.1" customHeight="1" x14ac:dyDescent="0.2">
      <c r="A60" s="93" t="str">
        <f>$A$1</f>
        <v>令和６年度　京都府高等学校総合体育大会柔道競技（団体試合）　申込書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5"/>
    </row>
    <row r="61" spans="1:45" ht="20.100000000000001" customHeight="1" x14ac:dyDescent="0.2">
      <c r="A61" s="85" t="s">
        <v>0</v>
      </c>
      <c r="B61" s="85"/>
      <c r="C61" s="85"/>
      <c r="D61" s="85"/>
      <c r="E61" s="85"/>
      <c r="F61" s="85"/>
      <c r="G61" s="85" t="s">
        <v>1</v>
      </c>
      <c r="H61" s="85"/>
      <c r="I61" s="85"/>
      <c r="J61" s="85"/>
      <c r="K61" s="85"/>
      <c r="L61" s="85"/>
      <c r="M61" s="85"/>
      <c r="N61" s="85"/>
      <c r="O61" s="85"/>
      <c r="P61" s="85"/>
      <c r="Q61" s="91" t="s">
        <v>138</v>
      </c>
      <c r="R61" s="92"/>
      <c r="S61" s="92"/>
      <c r="T61" s="92"/>
      <c r="U61" s="92"/>
      <c r="V61" s="92"/>
      <c r="W61" s="109"/>
      <c r="X61" s="91" t="s">
        <v>137</v>
      </c>
      <c r="Y61" s="92"/>
      <c r="Z61" s="92"/>
      <c r="AA61" s="92"/>
      <c r="AB61" s="92"/>
      <c r="AC61" s="92"/>
      <c r="AD61" s="109"/>
      <c r="AE61" s="85" t="s">
        <v>139</v>
      </c>
      <c r="AF61" s="85"/>
      <c r="AG61" s="85"/>
      <c r="AH61" s="85"/>
      <c r="AI61" s="85"/>
      <c r="AJ61" s="85"/>
      <c r="AK61" s="85"/>
    </row>
    <row r="62" spans="1:45" ht="45" customHeight="1" x14ac:dyDescent="0.2">
      <c r="A62" s="106" t="str">
        <f>MID(選手登録!$A$3,1,1)</f>
        <v>3</v>
      </c>
      <c r="B62" s="107"/>
      <c r="C62" s="106" t="str">
        <f>MID(選手登録!$A$3,2,1)</f>
        <v>7</v>
      </c>
      <c r="D62" s="107"/>
      <c r="E62" s="106" t="str">
        <f>MID(選手登録!$A$3,3,1)</f>
        <v>3</v>
      </c>
      <c r="F62" s="107"/>
      <c r="G62" s="98" t="str">
        <f>選手登録!$B$3</f>
        <v>花園高等学校</v>
      </c>
      <c r="H62" s="98"/>
      <c r="I62" s="98"/>
      <c r="J62" s="98"/>
      <c r="K62" s="98"/>
      <c r="L62" s="98"/>
      <c r="M62" s="98"/>
      <c r="N62" s="98"/>
      <c r="O62" s="98"/>
      <c r="P62" s="98"/>
      <c r="Q62" s="106" t="str">
        <f>選手登録!$O$3</f>
        <v xml:space="preserve"> </v>
      </c>
      <c r="R62" s="108"/>
      <c r="S62" s="108"/>
      <c r="T62" s="108"/>
      <c r="U62" s="108"/>
      <c r="V62" s="108"/>
      <c r="W62" s="108"/>
      <c r="X62" s="79" t="str">
        <f>選手登録!$P$3</f>
        <v xml:space="preserve"> </v>
      </c>
      <c r="Y62" s="80"/>
      <c r="Z62" s="80"/>
      <c r="AA62" s="80"/>
      <c r="AB62" s="80"/>
      <c r="AC62" s="80"/>
      <c r="AD62" s="80"/>
      <c r="AE62" s="45" t="str">
        <f>MID(選手登録!$I$3,4,1)</f>
        <v/>
      </c>
      <c r="AF62" s="45" t="str">
        <f>MID(選手登録!$I$3,5,1)</f>
        <v/>
      </c>
      <c r="AG62" s="45" t="str">
        <f>MID(選手登録!$I$3,6,1)</f>
        <v/>
      </c>
      <c r="AH62" s="45" t="str">
        <f>MID(選手登録!$I$3,7,1)</f>
        <v/>
      </c>
      <c r="AI62" s="45" t="str">
        <f>MID(選手登録!$I$3,8,1)</f>
        <v/>
      </c>
      <c r="AJ62" s="45" t="str">
        <f>MID(選手登録!$I$3,9,1)</f>
        <v/>
      </c>
      <c r="AK62" s="45" t="str">
        <f>MID(選手登録!$I$3,10,1)</f>
        <v/>
      </c>
    </row>
    <row r="63" spans="1:45" ht="45" customHeight="1" x14ac:dyDescent="0.2">
      <c r="A63" s="67" t="s">
        <v>20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116"/>
    </row>
    <row r="64" spans="1:45" ht="45" customHeight="1" x14ac:dyDescent="0.2">
      <c r="A64" s="113" t="s">
        <v>149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5"/>
    </row>
    <row r="65" spans="1:45" ht="30" customHeight="1" x14ac:dyDescent="0.2">
      <c r="A65" s="110" t="s">
        <v>13</v>
      </c>
      <c r="B65" s="111"/>
      <c r="C65" s="111"/>
      <c r="D65" s="112"/>
      <c r="E65" s="91" t="s">
        <v>136</v>
      </c>
      <c r="F65" s="92"/>
      <c r="G65" s="92"/>
      <c r="H65" s="92"/>
      <c r="I65" s="92"/>
      <c r="J65" s="92"/>
      <c r="K65" s="92"/>
      <c r="L65" s="85" t="s">
        <v>137</v>
      </c>
      <c r="M65" s="85"/>
      <c r="N65" s="85"/>
      <c r="O65" s="85"/>
      <c r="P65" s="85"/>
      <c r="Q65" s="85"/>
      <c r="R65" s="85"/>
      <c r="S65" s="85" t="s">
        <v>139</v>
      </c>
      <c r="T65" s="85"/>
      <c r="U65" s="85"/>
      <c r="V65" s="85"/>
      <c r="W65" s="85"/>
      <c r="X65" s="85"/>
      <c r="Y65" s="85"/>
      <c r="Z65" s="85" t="s">
        <v>6</v>
      </c>
      <c r="AA65" s="85"/>
      <c r="AB65" s="85"/>
      <c r="AC65" s="85" t="s">
        <v>7</v>
      </c>
      <c r="AD65" s="85"/>
      <c r="AE65" s="85"/>
      <c r="AF65" s="85" t="s">
        <v>8</v>
      </c>
      <c r="AG65" s="85"/>
      <c r="AH65" s="85"/>
      <c r="AI65" s="85" t="s">
        <v>9</v>
      </c>
      <c r="AJ65" s="85"/>
      <c r="AK65" s="85"/>
    </row>
    <row r="66" spans="1:45" ht="45" customHeight="1" x14ac:dyDescent="0.2">
      <c r="A66" s="78" t="s">
        <v>14</v>
      </c>
      <c r="B66" s="78"/>
      <c r="C66" s="78"/>
      <c r="D66" s="78"/>
      <c r="E66" s="76"/>
      <c r="F66" s="77"/>
      <c r="G66" s="77"/>
      <c r="H66" s="77"/>
      <c r="I66" s="77"/>
      <c r="J66" s="77"/>
      <c r="K66" s="77"/>
      <c r="L66" s="78" t="e">
        <f>VLOOKUP($E66,選手登録!$O$8:$AD$57,2,0)</f>
        <v>#N/A</v>
      </c>
      <c r="M66" s="78"/>
      <c r="N66" s="78"/>
      <c r="O66" s="78"/>
      <c r="P66" s="78"/>
      <c r="Q66" s="78"/>
      <c r="R66" s="78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9" t="e">
        <f>VLOOKUP($E66,選手登録!$O$8:$AD$57,13,0)</f>
        <v>#N/A</v>
      </c>
      <c r="AA66" s="80" t="e">
        <f t="shared" ref="AA66:AB72" si="25">VLOOKUP($E66,データ,13,0)</f>
        <v>#NAME?</v>
      </c>
      <c r="AB66" s="81" t="e">
        <f t="shared" si="25"/>
        <v>#NAME?</v>
      </c>
      <c r="AC66" s="79" t="e">
        <f>VLOOKUP($E66,選手登録!$O$8:$AD$57,14,0)</f>
        <v>#N/A</v>
      </c>
      <c r="AD66" s="80" t="e">
        <f t="shared" ref="AD66:AE72" si="26">VLOOKUP($E66,データ,13,0)</f>
        <v>#NAME?</v>
      </c>
      <c r="AE66" s="81" t="e">
        <f t="shared" si="26"/>
        <v>#NAME?</v>
      </c>
      <c r="AF66" s="79" t="e">
        <f>VLOOKUP($E66,選手登録!$O$8:$AD$57,15,0)</f>
        <v>#N/A</v>
      </c>
      <c r="AG66" s="80" t="e">
        <f t="shared" ref="AG66:AH72" si="27">VLOOKUP($E66,データ,13,0)</f>
        <v>#NAME?</v>
      </c>
      <c r="AH66" s="81" t="e">
        <f t="shared" si="27"/>
        <v>#NAME?</v>
      </c>
      <c r="AI66" s="79" t="e">
        <f>VLOOKUP($E66,選手登録!$O$8:$AD$57,16,0)</f>
        <v>#N/A</v>
      </c>
      <c r="AJ66" s="80" t="e">
        <f t="shared" ref="AJ66:AK72" si="28">VLOOKUP($E66,データ,13,0)</f>
        <v>#NAME?</v>
      </c>
      <c r="AK66" s="81" t="e">
        <f t="shared" si="28"/>
        <v>#NAME?</v>
      </c>
      <c r="AQ66" s="1" t="str">
        <f>A66</f>
        <v>大将</v>
      </c>
      <c r="AR66" s="1">
        <f t="shared" ref="AR66:AR72" si="29">$N$5</f>
        <v>0</v>
      </c>
      <c r="AS66" s="1" t="e">
        <f t="shared" ref="AS66:AS72" si="30">VLOOKUP(E66,データ,3,0)</f>
        <v>#NAME?</v>
      </c>
    </row>
    <row r="67" spans="1:45" ht="45" customHeight="1" x14ac:dyDescent="0.2">
      <c r="A67" s="78" t="s">
        <v>15</v>
      </c>
      <c r="B67" s="78"/>
      <c r="C67" s="78"/>
      <c r="D67" s="78"/>
      <c r="E67" s="76"/>
      <c r="F67" s="77"/>
      <c r="G67" s="77"/>
      <c r="H67" s="77"/>
      <c r="I67" s="77"/>
      <c r="J67" s="77"/>
      <c r="K67" s="77"/>
      <c r="L67" s="78" t="e">
        <f>VLOOKUP($E67,選手登録!$O$8:$AD$57,2,0)</f>
        <v>#N/A</v>
      </c>
      <c r="M67" s="78"/>
      <c r="N67" s="78"/>
      <c r="O67" s="78"/>
      <c r="P67" s="78"/>
      <c r="Q67" s="78"/>
      <c r="R67" s="78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9" t="e">
        <f>VLOOKUP($E67,選手登録!$O$8:$AD$57,13,0)</f>
        <v>#N/A</v>
      </c>
      <c r="AA67" s="80" t="e">
        <f t="shared" si="25"/>
        <v>#NAME?</v>
      </c>
      <c r="AB67" s="81" t="e">
        <f t="shared" si="25"/>
        <v>#NAME?</v>
      </c>
      <c r="AC67" s="79" t="e">
        <f>VLOOKUP($E67,選手登録!$O$8:$AD$57,14,0)</f>
        <v>#N/A</v>
      </c>
      <c r="AD67" s="80" t="e">
        <f t="shared" si="26"/>
        <v>#NAME?</v>
      </c>
      <c r="AE67" s="81" t="e">
        <f t="shared" si="26"/>
        <v>#NAME?</v>
      </c>
      <c r="AF67" s="79" t="e">
        <f>VLOOKUP($E67,選手登録!$O$8:$AD$57,15,0)</f>
        <v>#N/A</v>
      </c>
      <c r="AG67" s="80" t="e">
        <f t="shared" si="27"/>
        <v>#NAME?</v>
      </c>
      <c r="AH67" s="81" t="e">
        <f t="shared" si="27"/>
        <v>#NAME?</v>
      </c>
      <c r="AI67" s="79" t="e">
        <f>VLOOKUP($E67,選手登録!$O$8:$AD$57,16,0)</f>
        <v>#N/A</v>
      </c>
      <c r="AJ67" s="80" t="e">
        <f t="shared" si="28"/>
        <v>#NAME?</v>
      </c>
      <c r="AK67" s="81" t="e">
        <f t="shared" si="28"/>
        <v>#NAME?</v>
      </c>
      <c r="AQ67" s="1" t="str">
        <f t="shared" ref="AQ67:AQ72" si="31">A67</f>
        <v>副将</v>
      </c>
      <c r="AR67" s="1">
        <f t="shared" si="29"/>
        <v>0</v>
      </c>
      <c r="AS67" s="1" t="e">
        <f t="shared" si="30"/>
        <v>#NAME?</v>
      </c>
    </row>
    <row r="68" spans="1:45" ht="45" customHeight="1" x14ac:dyDescent="0.2">
      <c r="A68" s="78" t="s">
        <v>16</v>
      </c>
      <c r="B68" s="78"/>
      <c r="C68" s="78"/>
      <c r="D68" s="78"/>
      <c r="E68" s="76"/>
      <c r="F68" s="77"/>
      <c r="G68" s="77"/>
      <c r="H68" s="77"/>
      <c r="I68" s="77"/>
      <c r="J68" s="77"/>
      <c r="K68" s="77"/>
      <c r="L68" s="78" t="e">
        <f>VLOOKUP($E68,選手登録!$O$8:$AD$57,2,0)</f>
        <v>#N/A</v>
      </c>
      <c r="M68" s="78"/>
      <c r="N68" s="78"/>
      <c r="O68" s="78"/>
      <c r="P68" s="78"/>
      <c r="Q68" s="78"/>
      <c r="R68" s="78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9" t="e">
        <f>VLOOKUP($E68,選手登録!$O$8:$AD$57,13,0)</f>
        <v>#N/A</v>
      </c>
      <c r="AA68" s="80" t="e">
        <f t="shared" si="25"/>
        <v>#NAME?</v>
      </c>
      <c r="AB68" s="81" t="e">
        <f t="shared" si="25"/>
        <v>#NAME?</v>
      </c>
      <c r="AC68" s="79" t="e">
        <f>VLOOKUP($E68,選手登録!$O$8:$AD$57,14,0)</f>
        <v>#N/A</v>
      </c>
      <c r="AD68" s="80" t="e">
        <f t="shared" si="26"/>
        <v>#NAME?</v>
      </c>
      <c r="AE68" s="81" t="e">
        <f t="shared" si="26"/>
        <v>#NAME?</v>
      </c>
      <c r="AF68" s="79" t="e">
        <f>VLOOKUP($E68,選手登録!$O$8:$AD$57,15,0)</f>
        <v>#N/A</v>
      </c>
      <c r="AG68" s="80" t="e">
        <f t="shared" si="27"/>
        <v>#NAME?</v>
      </c>
      <c r="AH68" s="81" t="e">
        <f t="shared" si="27"/>
        <v>#NAME?</v>
      </c>
      <c r="AI68" s="79" t="e">
        <f>VLOOKUP($E68,選手登録!$O$8:$AD$57,16,0)</f>
        <v>#N/A</v>
      </c>
      <c r="AJ68" s="80" t="e">
        <f t="shared" si="28"/>
        <v>#NAME?</v>
      </c>
      <c r="AK68" s="81" t="e">
        <f t="shared" si="28"/>
        <v>#NAME?</v>
      </c>
      <c r="AQ68" s="1" t="str">
        <f t="shared" si="31"/>
        <v>中堅</v>
      </c>
      <c r="AR68" s="1">
        <f t="shared" si="29"/>
        <v>0</v>
      </c>
      <c r="AS68" s="1" t="e">
        <f t="shared" si="30"/>
        <v>#NAME?</v>
      </c>
    </row>
    <row r="69" spans="1:45" ht="45" customHeight="1" x14ac:dyDescent="0.2">
      <c r="A69" s="78" t="s">
        <v>17</v>
      </c>
      <c r="B69" s="78"/>
      <c r="C69" s="78"/>
      <c r="D69" s="78"/>
      <c r="E69" s="76"/>
      <c r="F69" s="77"/>
      <c r="G69" s="77"/>
      <c r="H69" s="77"/>
      <c r="I69" s="77"/>
      <c r="J69" s="77"/>
      <c r="K69" s="77"/>
      <c r="L69" s="78" t="e">
        <f>VLOOKUP($E69,選手登録!$O$8:$AD$57,2,0)</f>
        <v>#N/A</v>
      </c>
      <c r="M69" s="78"/>
      <c r="N69" s="78"/>
      <c r="O69" s="78"/>
      <c r="P69" s="78"/>
      <c r="Q69" s="78"/>
      <c r="R69" s="78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9" t="e">
        <f>VLOOKUP($E69,選手登録!$O$8:$AD$57,13,0)</f>
        <v>#N/A</v>
      </c>
      <c r="AA69" s="80" t="e">
        <f t="shared" si="25"/>
        <v>#NAME?</v>
      </c>
      <c r="AB69" s="81" t="e">
        <f t="shared" si="25"/>
        <v>#NAME?</v>
      </c>
      <c r="AC69" s="79" t="e">
        <f>VLOOKUP($E69,選手登録!$O$8:$AD$57,14,0)</f>
        <v>#N/A</v>
      </c>
      <c r="AD69" s="80" t="e">
        <f t="shared" si="26"/>
        <v>#NAME?</v>
      </c>
      <c r="AE69" s="81" t="e">
        <f t="shared" si="26"/>
        <v>#NAME?</v>
      </c>
      <c r="AF69" s="79" t="e">
        <f>VLOOKUP($E69,選手登録!$O$8:$AD$57,15,0)</f>
        <v>#N/A</v>
      </c>
      <c r="AG69" s="80" t="e">
        <f t="shared" si="27"/>
        <v>#NAME?</v>
      </c>
      <c r="AH69" s="81" t="e">
        <f t="shared" si="27"/>
        <v>#NAME?</v>
      </c>
      <c r="AI69" s="79" t="e">
        <f>VLOOKUP($E69,選手登録!$O$8:$AD$57,16,0)</f>
        <v>#N/A</v>
      </c>
      <c r="AJ69" s="80" t="e">
        <f t="shared" si="28"/>
        <v>#NAME?</v>
      </c>
      <c r="AK69" s="81" t="e">
        <f t="shared" si="28"/>
        <v>#NAME?</v>
      </c>
      <c r="AQ69" s="1" t="str">
        <f t="shared" si="31"/>
        <v>次鋒</v>
      </c>
      <c r="AR69" s="1">
        <f t="shared" si="29"/>
        <v>0</v>
      </c>
      <c r="AS69" s="1" t="e">
        <f t="shared" si="30"/>
        <v>#NAME?</v>
      </c>
    </row>
    <row r="70" spans="1:45" ht="45" customHeight="1" x14ac:dyDescent="0.2">
      <c r="A70" s="78" t="s">
        <v>18</v>
      </c>
      <c r="B70" s="78"/>
      <c r="C70" s="78"/>
      <c r="D70" s="78"/>
      <c r="E70" s="76"/>
      <c r="F70" s="77"/>
      <c r="G70" s="77"/>
      <c r="H70" s="77"/>
      <c r="I70" s="77"/>
      <c r="J70" s="77"/>
      <c r="K70" s="77"/>
      <c r="L70" s="78" t="e">
        <f>VLOOKUP($E70,選手登録!$O$8:$AD$57,2,0)</f>
        <v>#N/A</v>
      </c>
      <c r="M70" s="78"/>
      <c r="N70" s="78"/>
      <c r="O70" s="78"/>
      <c r="P70" s="78"/>
      <c r="Q70" s="78"/>
      <c r="R70" s="78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9" t="e">
        <f>VLOOKUP($E70,選手登録!$O$8:$AD$57,13,0)</f>
        <v>#N/A</v>
      </c>
      <c r="AA70" s="80" t="e">
        <f t="shared" si="25"/>
        <v>#NAME?</v>
      </c>
      <c r="AB70" s="81" t="e">
        <f t="shared" si="25"/>
        <v>#NAME?</v>
      </c>
      <c r="AC70" s="79" t="e">
        <f>VLOOKUP($E70,選手登録!$O$8:$AD$57,14,0)</f>
        <v>#N/A</v>
      </c>
      <c r="AD70" s="80" t="e">
        <f t="shared" si="26"/>
        <v>#NAME?</v>
      </c>
      <c r="AE70" s="81" t="e">
        <f t="shared" si="26"/>
        <v>#NAME?</v>
      </c>
      <c r="AF70" s="79" t="e">
        <f>VLOOKUP($E70,選手登録!$O$8:$AD$57,15,0)</f>
        <v>#N/A</v>
      </c>
      <c r="AG70" s="80" t="e">
        <f t="shared" si="27"/>
        <v>#NAME?</v>
      </c>
      <c r="AH70" s="81" t="e">
        <f t="shared" si="27"/>
        <v>#NAME?</v>
      </c>
      <c r="AI70" s="79" t="e">
        <f>VLOOKUP($E70,選手登録!$O$8:$AD$57,16,0)</f>
        <v>#N/A</v>
      </c>
      <c r="AJ70" s="80" t="e">
        <f t="shared" si="28"/>
        <v>#NAME?</v>
      </c>
      <c r="AK70" s="81" t="e">
        <f t="shared" si="28"/>
        <v>#NAME?</v>
      </c>
      <c r="AQ70" s="1" t="str">
        <f t="shared" si="31"/>
        <v>先鋒</v>
      </c>
      <c r="AR70" s="1">
        <f t="shared" si="29"/>
        <v>0</v>
      </c>
      <c r="AS70" s="1" t="e">
        <f t="shared" si="30"/>
        <v>#NAME?</v>
      </c>
    </row>
    <row r="71" spans="1:45" ht="45" customHeight="1" x14ac:dyDescent="0.2">
      <c r="A71" s="78" t="s">
        <v>19</v>
      </c>
      <c r="B71" s="78"/>
      <c r="C71" s="78"/>
      <c r="D71" s="78"/>
      <c r="E71" s="76"/>
      <c r="F71" s="77"/>
      <c r="G71" s="77"/>
      <c r="H71" s="77"/>
      <c r="I71" s="77"/>
      <c r="J71" s="77"/>
      <c r="K71" s="77"/>
      <c r="L71" s="78" t="e">
        <f>VLOOKUP($E71,選手登録!$O$8:$AD$57,2,0)</f>
        <v>#N/A</v>
      </c>
      <c r="M71" s="78"/>
      <c r="N71" s="78"/>
      <c r="O71" s="78"/>
      <c r="P71" s="78"/>
      <c r="Q71" s="78"/>
      <c r="R71" s="78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9" t="e">
        <f>VLOOKUP($E71,選手登録!$O$8:$AD$57,13,0)</f>
        <v>#N/A</v>
      </c>
      <c r="AA71" s="80" t="e">
        <f t="shared" si="25"/>
        <v>#NAME?</v>
      </c>
      <c r="AB71" s="81" t="e">
        <f t="shared" si="25"/>
        <v>#NAME?</v>
      </c>
      <c r="AC71" s="79" t="e">
        <f>VLOOKUP($E71,選手登録!$O$8:$AD$57,14,0)</f>
        <v>#N/A</v>
      </c>
      <c r="AD71" s="80" t="e">
        <f t="shared" si="26"/>
        <v>#NAME?</v>
      </c>
      <c r="AE71" s="81" t="e">
        <f t="shared" si="26"/>
        <v>#NAME?</v>
      </c>
      <c r="AF71" s="79" t="e">
        <f>VLOOKUP($E71,選手登録!$O$8:$AD$57,15,0)</f>
        <v>#N/A</v>
      </c>
      <c r="AG71" s="80" t="e">
        <f t="shared" si="27"/>
        <v>#NAME?</v>
      </c>
      <c r="AH71" s="81" t="e">
        <f t="shared" si="27"/>
        <v>#NAME?</v>
      </c>
      <c r="AI71" s="79" t="e">
        <f>VLOOKUP($E71,選手登録!$O$8:$AD$57,16,0)</f>
        <v>#N/A</v>
      </c>
      <c r="AJ71" s="80" t="e">
        <f t="shared" si="28"/>
        <v>#NAME?</v>
      </c>
      <c r="AK71" s="81" t="e">
        <f t="shared" si="28"/>
        <v>#NAME?</v>
      </c>
      <c r="AQ71" s="1" t="str">
        <f t="shared" ref="AQ71" si="32">A71</f>
        <v>補欠</v>
      </c>
      <c r="AR71" s="1">
        <f t="shared" si="29"/>
        <v>0</v>
      </c>
      <c r="AS71" s="1" t="e">
        <f t="shared" ref="AS71" si="33">VLOOKUP(E71,データ,3,0)</f>
        <v>#NAME?</v>
      </c>
    </row>
    <row r="72" spans="1:45" ht="45" customHeight="1" x14ac:dyDescent="0.2">
      <c r="A72" s="78" t="s">
        <v>19</v>
      </c>
      <c r="B72" s="78"/>
      <c r="C72" s="78"/>
      <c r="D72" s="78"/>
      <c r="E72" s="76"/>
      <c r="F72" s="77"/>
      <c r="G72" s="77"/>
      <c r="H72" s="77"/>
      <c r="I72" s="77"/>
      <c r="J72" s="77"/>
      <c r="K72" s="77"/>
      <c r="L72" s="78" t="e">
        <f>VLOOKUP($E72,選手登録!$O$8:$AD$57,2,0)</f>
        <v>#N/A</v>
      </c>
      <c r="M72" s="78"/>
      <c r="N72" s="78"/>
      <c r="O72" s="78"/>
      <c r="P72" s="78"/>
      <c r="Q72" s="78"/>
      <c r="R72" s="78"/>
      <c r="S72" s="40" t="e">
        <f>VLOOKUP($E72,選手登録!$O$8:$AD$57,6,0)</f>
        <v>#N/A</v>
      </c>
      <c r="T72" s="40" t="e">
        <f>VLOOKUP($E72,選手登録!$O$8:$AD$57,7,0)</f>
        <v>#N/A</v>
      </c>
      <c r="U72" s="40" t="e">
        <f>VLOOKUP($E72,選手登録!$O$8:$AD$57,8,0)</f>
        <v>#N/A</v>
      </c>
      <c r="V72" s="40" t="e">
        <f>VLOOKUP($E72,選手登録!$O$8:$AD$57,9,0)</f>
        <v>#N/A</v>
      </c>
      <c r="W72" s="40" t="e">
        <f>VLOOKUP($E72,選手登録!$O$8:$AD$57,10,0)</f>
        <v>#N/A</v>
      </c>
      <c r="X72" s="40" t="e">
        <f>VLOOKUP($E72,選手登録!$O$8:$AD$57,11,0)</f>
        <v>#N/A</v>
      </c>
      <c r="Y72" s="40" t="e">
        <f>VLOOKUP($E72,選手登録!$O$8:$AD$57,12,0)</f>
        <v>#N/A</v>
      </c>
      <c r="Z72" s="79" t="e">
        <f>VLOOKUP($E72,選手登録!$O$8:$AD$57,13,0)</f>
        <v>#N/A</v>
      </c>
      <c r="AA72" s="80" t="e">
        <f t="shared" si="25"/>
        <v>#NAME?</v>
      </c>
      <c r="AB72" s="81" t="e">
        <f t="shared" si="25"/>
        <v>#NAME?</v>
      </c>
      <c r="AC72" s="79" t="e">
        <f>VLOOKUP($E72,選手登録!$O$8:$AD$57,14,0)</f>
        <v>#N/A</v>
      </c>
      <c r="AD72" s="80" t="e">
        <f t="shared" si="26"/>
        <v>#NAME?</v>
      </c>
      <c r="AE72" s="81" t="e">
        <f t="shared" si="26"/>
        <v>#NAME?</v>
      </c>
      <c r="AF72" s="79" t="e">
        <f>VLOOKUP($E72,選手登録!$O$8:$AD$57,15,0)</f>
        <v>#N/A</v>
      </c>
      <c r="AG72" s="80" t="e">
        <f t="shared" si="27"/>
        <v>#NAME?</v>
      </c>
      <c r="AH72" s="81" t="e">
        <f t="shared" si="27"/>
        <v>#NAME?</v>
      </c>
      <c r="AI72" s="79" t="e">
        <f>VLOOKUP($E72,選手登録!$O$8:$AD$57,16,0)</f>
        <v>#N/A</v>
      </c>
      <c r="AJ72" s="80" t="e">
        <f t="shared" si="28"/>
        <v>#NAME?</v>
      </c>
      <c r="AK72" s="81" t="e">
        <f t="shared" si="28"/>
        <v>#NAME?</v>
      </c>
      <c r="AQ72" s="1" t="str">
        <f t="shared" si="31"/>
        <v>補欠</v>
      </c>
      <c r="AR72" s="1">
        <f t="shared" si="29"/>
        <v>0</v>
      </c>
      <c r="AS72" s="1" t="e">
        <f t="shared" si="30"/>
        <v>#NAME?</v>
      </c>
    </row>
    <row r="73" spans="1:45" ht="18" customHeight="1" x14ac:dyDescent="0.2">
      <c r="A73" s="67" t="s">
        <v>10</v>
      </c>
      <c r="B73" s="68"/>
      <c r="C73" s="68"/>
      <c r="D73" s="68"/>
      <c r="E73" s="69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1"/>
    </row>
    <row r="74" spans="1:45" ht="18" customHeight="1" x14ac:dyDescent="0.2">
      <c r="A74" s="62"/>
      <c r="B74" s="63"/>
      <c r="C74" s="63"/>
      <c r="D74" s="63"/>
      <c r="E74" s="72" t="s">
        <v>152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4"/>
    </row>
    <row r="75" spans="1:45" ht="18" customHeight="1" x14ac:dyDescent="0.2">
      <c r="A75" s="62"/>
      <c r="B75" s="63"/>
      <c r="C75" s="63"/>
      <c r="D75" s="63"/>
      <c r="E75" s="72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4"/>
    </row>
    <row r="76" spans="1:45" ht="25.5" customHeight="1" x14ac:dyDescent="0.2">
      <c r="A76" s="38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68" t="s">
        <v>143</v>
      </c>
      <c r="V76" s="68"/>
      <c r="W76" s="68"/>
      <c r="X76" s="68"/>
      <c r="Y76" s="68"/>
      <c r="Z76" s="68" t="s">
        <v>144</v>
      </c>
      <c r="AA76" s="68"/>
      <c r="AB76" s="68"/>
      <c r="AC76" s="68"/>
      <c r="AD76" s="68" t="s">
        <v>142</v>
      </c>
      <c r="AE76" s="68"/>
      <c r="AF76" s="68"/>
      <c r="AG76" s="68"/>
      <c r="AH76" s="68" t="s">
        <v>141</v>
      </c>
      <c r="AI76" s="68"/>
      <c r="AJ76" s="39"/>
      <c r="AK76" s="41"/>
    </row>
    <row r="77" spans="1:45" ht="25.5" customHeight="1" x14ac:dyDescent="0.2">
      <c r="A77" s="59" t="s">
        <v>147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1"/>
    </row>
    <row r="78" spans="1:45" ht="25.5" customHeight="1" x14ac:dyDescent="0.2">
      <c r="A78" s="62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4"/>
    </row>
    <row r="79" spans="1:45" ht="25.5" customHeight="1" x14ac:dyDescent="0.2">
      <c r="A79" s="44"/>
      <c r="B79" s="65" t="str">
        <f>選手登録!$B$3</f>
        <v>花園高等学校</v>
      </c>
      <c r="C79" s="65"/>
      <c r="D79" s="65"/>
      <c r="E79" s="65"/>
      <c r="F79" s="65"/>
      <c r="G79" s="65"/>
      <c r="H79" s="65"/>
      <c r="I79" s="65"/>
      <c r="J79" s="65"/>
      <c r="K79" s="65"/>
      <c r="L79" s="42"/>
      <c r="M79" s="42"/>
      <c r="N79" s="42"/>
      <c r="O79" s="42"/>
      <c r="P79" s="42"/>
      <c r="Q79" s="42"/>
      <c r="R79" s="42"/>
      <c r="S79" s="65" t="s">
        <v>146</v>
      </c>
      <c r="T79" s="65"/>
      <c r="U79" s="65"/>
      <c r="V79" s="65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5" t="s">
        <v>145</v>
      </c>
      <c r="AI79" s="65"/>
      <c r="AJ79" s="47"/>
      <c r="AK79" s="48"/>
    </row>
    <row r="80" spans="1:45" ht="50.1" customHeight="1" x14ac:dyDescent="0.2">
      <c r="A80" s="93" t="s">
        <v>171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5"/>
    </row>
    <row r="81" spans="1:45" ht="20.100000000000001" customHeight="1" x14ac:dyDescent="0.2">
      <c r="A81" s="85" t="s">
        <v>0</v>
      </c>
      <c r="B81" s="85"/>
      <c r="C81" s="85"/>
      <c r="D81" s="85"/>
      <c r="E81" s="85"/>
      <c r="F81" s="85"/>
      <c r="G81" s="85" t="s">
        <v>1</v>
      </c>
      <c r="H81" s="85"/>
      <c r="I81" s="85"/>
      <c r="J81" s="85"/>
      <c r="K81" s="85"/>
      <c r="L81" s="85"/>
      <c r="M81" s="85"/>
      <c r="N81" s="85"/>
      <c r="O81" s="85"/>
      <c r="P81" s="85"/>
      <c r="Q81" s="91" t="s">
        <v>138</v>
      </c>
      <c r="R81" s="92"/>
      <c r="S81" s="92"/>
      <c r="T81" s="92"/>
      <c r="U81" s="92"/>
      <c r="V81" s="92"/>
      <c r="W81" s="109"/>
      <c r="X81" s="91" t="s">
        <v>137</v>
      </c>
      <c r="Y81" s="92"/>
      <c r="Z81" s="92"/>
      <c r="AA81" s="92"/>
      <c r="AB81" s="92"/>
      <c r="AC81" s="92"/>
      <c r="AD81" s="109"/>
      <c r="AE81" s="85" t="s">
        <v>139</v>
      </c>
      <c r="AF81" s="85"/>
      <c r="AG81" s="85"/>
      <c r="AH81" s="85"/>
      <c r="AI81" s="85"/>
      <c r="AJ81" s="85"/>
      <c r="AK81" s="85"/>
    </row>
    <row r="82" spans="1:45" ht="45" customHeight="1" x14ac:dyDescent="0.2">
      <c r="A82" s="106" t="str">
        <f>MID(選手登録!$A$3,1,1)</f>
        <v>3</v>
      </c>
      <c r="B82" s="107"/>
      <c r="C82" s="106" t="str">
        <f>MID(選手登録!$A$3,2,1)</f>
        <v>7</v>
      </c>
      <c r="D82" s="107"/>
      <c r="E82" s="106" t="str">
        <f>MID(選手登録!$A$3,3,1)</f>
        <v>3</v>
      </c>
      <c r="F82" s="107"/>
      <c r="G82" s="98" t="str">
        <f>選手登録!$B$3</f>
        <v>花園高等学校</v>
      </c>
      <c r="H82" s="98"/>
      <c r="I82" s="98"/>
      <c r="J82" s="98"/>
      <c r="K82" s="98"/>
      <c r="L82" s="98"/>
      <c r="M82" s="98"/>
      <c r="N82" s="98"/>
      <c r="O82" s="98"/>
      <c r="P82" s="98"/>
      <c r="Q82" s="106" t="str">
        <f>選手登録!$O$3</f>
        <v xml:space="preserve"> </v>
      </c>
      <c r="R82" s="108"/>
      <c r="S82" s="108"/>
      <c r="T82" s="108"/>
      <c r="U82" s="108"/>
      <c r="V82" s="108"/>
      <c r="W82" s="108"/>
      <c r="X82" s="79" t="str">
        <f>選手登録!$P$3</f>
        <v xml:space="preserve"> </v>
      </c>
      <c r="Y82" s="80"/>
      <c r="Z82" s="80"/>
      <c r="AA82" s="80"/>
      <c r="AB82" s="80"/>
      <c r="AC82" s="80"/>
      <c r="AD82" s="80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45" customHeight="1" x14ac:dyDescent="0.2">
      <c r="A83" s="67" t="s">
        <v>20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116"/>
    </row>
    <row r="84" spans="1:45" ht="30" customHeight="1" x14ac:dyDescent="0.2">
      <c r="A84" s="110" t="s">
        <v>13</v>
      </c>
      <c r="B84" s="111"/>
      <c r="C84" s="111"/>
      <c r="D84" s="112"/>
      <c r="E84" s="91" t="s">
        <v>136</v>
      </c>
      <c r="F84" s="92"/>
      <c r="G84" s="92"/>
      <c r="H84" s="92"/>
      <c r="I84" s="92"/>
      <c r="J84" s="92"/>
      <c r="K84" s="92"/>
      <c r="L84" s="85" t="s">
        <v>137</v>
      </c>
      <c r="M84" s="85"/>
      <c r="N84" s="85"/>
      <c r="O84" s="85"/>
      <c r="P84" s="85"/>
      <c r="Q84" s="85"/>
      <c r="R84" s="85"/>
      <c r="S84" s="85" t="s">
        <v>139</v>
      </c>
      <c r="T84" s="85"/>
      <c r="U84" s="85"/>
      <c r="V84" s="85"/>
      <c r="W84" s="85"/>
      <c r="X84" s="85"/>
      <c r="Y84" s="85"/>
      <c r="Z84" s="85" t="s">
        <v>6</v>
      </c>
      <c r="AA84" s="85"/>
      <c r="AB84" s="85"/>
      <c r="AC84" s="85" t="s">
        <v>7</v>
      </c>
      <c r="AD84" s="85"/>
      <c r="AE84" s="85"/>
      <c r="AF84" s="85" t="s">
        <v>8</v>
      </c>
      <c r="AG84" s="85"/>
      <c r="AH84" s="85"/>
      <c r="AI84" s="85" t="s">
        <v>9</v>
      </c>
      <c r="AJ84" s="85"/>
      <c r="AK84" s="85"/>
    </row>
    <row r="85" spans="1:45" ht="45" customHeight="1" x14ac:dyDescent="0.2">
      <c r="A85" s="78" t="s">
        <v>14</v>
      </c>
      <c r="B85" s="78"/>
      <c r="C85" s="78"/>
      <c r="D85" s="78"/>
      <c r="E85" s="76"/>
      <c r="F85" s="77"/>
      <c r="G85" s="77"/>
      <c r="H85" s="77"/>
      <c r="I85" s="77"/>
      <c r="J85" s="77"/>
      <c r="K85" s="77"/>
      <c r="L85" s="78" t="e">
        <f>VLOOKUP($E85,選手登録!$O$8:$AD$57,2,0)</f>
        <v>#N/A</v>
      </c>
      <c r="M85" s="78"/>
      <c r="N85" s="78"/>
      <c r="O85" s="78"/>
      <c r="P85" s="78"/>
      <c r="Q85" s="78"/>
      <c r="R85" s="78"/>
      <c r="S85" s="40" t="e">
        <f>VLOOKUP($E85,選手登録!$O$8:$AD$57,6,0)</f>
        <v>#N/A</v>
      </c>
      <c r="T85" s="40" t="e">
        <f>VLOOKUP($E85,選手登録!$O$8:$AD$57,7,0)</f>
        <v>#N/A</v>
      </c>
      <c r="U85" s="40" t="e">
        <f>VLOOKUP($E85,選手登録!$O$8:$AD$57,8,0)</f>
        <v>#N/A</v>
      </c>
      <c r="V85" s="40" t="e">
        <f>VLOOKUP($E85,選手登録!$O$8:$AD$57,9,0)</f>
        <v>#N/A</v>
      </c>
      <c r="W85" s="40" t="e">
        <f>VLOOKUP($E85,選手登録!$O$8:$AD$57,10,0)</f>
        <v>#N/A</v>
      </c>
      <c r="X85" s="40" t="e">
        <f>VLOOKUP($E85,選手登録!$O$8:$AD$57,11,0)</f>
        <v>#N/A</v>
      </c>
      <c r="Y85" s="40" t="e">
        <f>VLOOKUP($E85,選手登録!$O$8:$AD$57,12,0)</f>
        <v>#N/A</v>
      </c>
      <c r="Z85" s="79" t="e">
        <f>VLOOKUP($E85,選手登録!$O$8:$AD$57,13,0)</f>
        <v>#N/A</v>
      </c>
      <c r="AA85" s="80" t="e">
        <f t="shared" ref="AA85:AB90" si="34">VLOOKUP($E85,データ,13,0)</f>
        <v>#NAME?</v>
      </c>
      <c r="AB85" s="81" t="e">
        <f t="shared" si="34"/>
        <v>#NAME?</v>
      </c>
      <c r="AC85" s="79" t="e">
        <f>VLOOKUP($E85,選手登録!$O$8:$AD$57,14,0)</f>
        <v>#N/A</v>
      </c>
      <c r="AD85" s="80" t="e">
        <f t="shared" ref="AD85:AE90" si="35">VLOOKUP($E85,データ,13,0)</f>
        <v>#NAME?</v>
      </c>
      <c r="AE85" s="81" t="e">
        <f t="shared" si="35"/>
        <v>#NAME?</v>
      </c>
      <c r="AF85" s="79" t="e">
        <f>VLOOKUP($E85,選手登録!$O$8:$AD$57,15,0)</f>
        <v>#N/A</v>
      </c>
      <c r="AG85" s="80" t="e">
        <f t="shared" ref="AG85:AH90" si="36">VLOOKUP($E85,データ,13,0)</f>
        <v>#NAME?</v>
      </c>
      <c r="AH85" s="81" t="e">
        <f t="shared" si="36"/>
        <v>#NAME?</v>
      </c>
      <c r="AI85" s="79" t="e">
        <f>VLOOKUP($E85,選手登録!$O$8:$AD$57,16,0)</f>
        <v>#N/A</v>
      </c>
      <c r="AJ85" s="80" t="e">
        <f t="shared" ref="AJ85:AK90" si="37">VLOOKUP($E85,データ,13,0)</f>
        <v>#NAME?</v>
      </c>
      <c r="AK85" s="81" t="e">
        <f t="shared" si="37"/>
        <v>#NAME?</v>
      </c>
      <c r="AQ85" s="1" t="str">
        <f>A85</f>
        <v>大将</v>
      </c>
      <c r="AR85" s="1">
        <f t="shared" ref="AR85:AR90" si="38">$N$5</f>
        <v>0</v>
      </c>
      <c r="AS85" s="1" t="e">
        <f t="shared" ref="AS85:AS90" si="39">VLOOKUP(E85,データ,3,0)</f>
        <v>#NAME?</v>
      </c>
    </row>
    <row r="86" spans="1:45" ht="45" customHeight="1" x14ac:dyDescent="0.2">
      <c r="A86" s="78" t="s">
        <v>15</v>
      </c>
      <c r="B86" s="78"/>
      <c r="C86" s="78"/>
      <c r="D86" s="78"/>
      <c r="E86" s="76"/>
      <c r="F86" s="77"/>
      <c r="G86" s="77"/>
      <c r="H86" s="77"/>
      <c r="I86" s="77"/>
      <c r="J86" s="77"/>
      <c r="K86" s="77"/>
      <c r="L86" s="78" t="e">
        <f>VLOOKUP($E86,選手登録!$O$8:$AD$57,2,0)</f>
        <v>#N/A</v>
      </c>
      <c r="M86" s="78"/>
      <c r="N86" s="78"/>
      <c r="O86" s="78"/>
      <c r="P86" s="78"/>
      <c r="Q86" s="78"/>
      <c r="R86" s="78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9" t="e">
        <f>VLOOKUP($E86,選手登録!$O$8:$AD$57,13,0)</f>
        <v>#N/A</v>
      </c>
      <c r="AA86" s="80" t="e">
        <f t="shared" si="34"/>
        <v>#NAME?</v>
      </c>
      <c r="AB86" s="81" t="e">
        <f t="shared" si="34"/>
        <v>#NAME?</v>
      </c>
      <c r="AC86" s="79" t="e">
        <f>VLOOKUP($E86,選手登録!$O$8:$AD$57,14,0)</f>
        <v>#N/A</v>
      </c>
      <c r="AD86" s="80" t="e">
        <f t="shared" si="35"/>
        <v>#NAME?</v>
      </c>
      <c r="AE86" s="81" t="e">
        <f t="shared" si="35"/>
        <v>#NAME?</v>
      </c>
      <c r="AF86" s="79" t="e">
        <f>VLOOKUP($E86,選手登録!$O$8:$AD$57,15,0)</f>
        <v>#N/A</v>
      </c>
      <c r="AG86" s="80" t="e">
        <f t="shared" si="36"/>
        <v>#NAME?</v>
      </c>
      <c r="AH86" s="81" t="e">
        <f t="shared" si="36"/>
        <v>#NAME?</v>
      </c>
      <c r="AI86" s="79" t="e">
        <f>VLOOKUP($E86,選手登録!$O$8:$AD$57,16,0)</f>
        <v>#N/A</v>
      </c>
      <c r="AJ86" s="80" t="e">
        <f t="shared" si="37"/>
        <v>#NAME?</v>
      </c>
      <c r="AK86" s="81" t="e">
        <f t="shared" si="37"/>
        <v>#NAME?</v>
      </c>
      <c r="AQ86" s="1" t="str">
        <f t="shared" ref="AQ86:AQ90" si="40">A86</f>
        <v>副将</v>
      </c>
      <c r="AR86" s="1">
        <f t="shared" si="38"/>
        <v>0</v>
      </c>
      <c r="AS86" s="1" t="e">
        <f t="shared" si="39"/>
        <v>#NAME?</v>
      </c>
    </row>
    <row r="87" spans="1:45" ht="45" customHeight="1" x14ac:dyDescent="0.2">
      <c r="A87" s="78" t="s">
        <v>16</v>
      </c>
      <c r="B87" s="78"/>
      <c r="C87" s="78"/>
      <c r="D87" s="78"/>
      <c r="E87" s="76"/>
      <c r="F87" s="77"/>
      <c r="G87" s="77"/>
      <c r="H87" s="77"/>
      <c r="I87" s="77"/>
      <c r="J87" s="77"/>
      <c r="K87" s="77"/>
      <c r="L87" s="78" t="e">
        <f>VLOOKUP($E87,選手登録!$O$8:$AD$57,2,0)</f>
        <v>#N/A</v>
      </c>
      <c r="M87" s="78"/>
      <c r="N87" s="78"/>
      <c r="O87" s="78"/>
      <c r="P87" s="78"/>
      <c r="Q87" s="78"/>
      <c r="R87" s="78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9" t="e">
        <f>VLOOKUP($E87,選手登録!$O$8:$AD$57,13,0)</f>
        <v>#N/A</v>
      </c>
      <c r="AA87" s="80" t="e">
        <f t="shared" si="34"/>
        <v>#NAME?</v>
      </c>
      <c r="AB87" s="81" t="e">
        <f t="shared" si="34"/>
        <v>#NAME?</v>
      </c>
      <c r="AC87" s="79" t="e">
        <f>VLOOKUP($E87,選手登録!$O$8:$AD$57,14,0)</f>
        <v>#N/A</v>
      </c>
      <c r="AD87" s="80" t="e">
        <f t="shared" si="35"/>
        <v>#NAME?</v>
      </c>
      <c r="AE87" s="81" t="e">
        <f t="shared" si="35"/>
        <v>#NAME?</v>
      </c>
      <c r="AF87" s="79" t="e">
        <f>VLOOKUP($E87,選手登録!$O$8:$AD$57,15,0)</f>
        <v>#N/A</v>
      </c>
      <c r="AG87" s="80" t="e">
        <f t="shared" si="36"/>
        <v>#NAME?</v>
      </c>
      <c r="AH87" s="81" t="e">
        <f t="shared" si="36"/>
        <v>#NAME?</v>
      </c>
      <c r="AI87" s="79" t="e">
        <f>VLOOKUP($E87,選手登録!$O$8:$AD$57,16,0)</f>
        <v>#N/A</v>
      </c>
      <c r="AJ87" s="80" t="e">
        <f t="shared" si="37"/>
        <v>#NAME?</v>
      </c>
      <c r="AK87" s="81" t="e">
        <f t="shared" si="37"/>
        <v>#NAME?</v>
      </c>
      <c r="AQ87" s="1" t="str">
        <f t="shared" si="40"/>
        <v>中堅</v>
      </c>
      <c r="AR87" s="1">
        <f t="shared" si="38"/>
        <v>0</v>
      </c>
      <c r="AS87" s="1" t="e">
        <f t="shared" si="39"/>
        <v>#NAME?</v>
      </c>
    </row>
    <row r="88" spans="1:45" ht="45" customHeight="1" x14ac:dyDescent="0.2">
      <c r="A88" s="78" t="s">
        <v>17</v>
      </c>
      <c r="B88" s="78"/>
      <c r="C88" s="78"/>
      <c r="D88" s="78"/>
      <c r="E88" s="76"/>
      <c r="F88" s="77"/>
      <c r="G88" s="77"/>
      <c r="H88" s="77"/>
      <c r="I88" s="77"/>
      <c r="J88" s="77"/>
      <c r="K88" s="77"/>
      <c r="L88" s="78" t="e">
        <f>VLOOKUP($E88,選手登録!$O$8:$AD$57,2,0)</f>
        <v>#N/A</v>
      </c>
      <c r="M88" s="78"/>
      <c r="N88" s="78"/>
      <c r="O88" s="78"/>
      <c r="P88" s="78"/>
      <c r="Q88" s="78"/>
      <c r="R88" s="78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9" t="e">
        <f>VLOOKUP($E88,選手登録!$O$8:$AD$57,13,0)</f>
        <v>#N/A</v>
      </c>
      <c r="AA88" s="80" t="e">
        <f t="shared" si="34"/>
        <v>#NAME?</v>
      </c>
      <c r="AB88" s="81" t="e">
        <f t="shared" si="34"/>
        <v>#NAME?</v>
      </c>
      <c r="AC88" s="79" t="e">
        <f>VLOOKUP($E88,選手登録!$O$8:$AD$57,14,0)</f>
        <v>#N/A</v>
      </c>
      <c r="AD88" s="80" t="e">
        <f t="shared" si="35"/>
        <v>#NAME?</v>
      </c>
      <c r="AE88" s="81" t="e">
        <f t="shared" si="35"/>
        <v>#NAME?</v>
      </c>
      <c r="AF88" s="79" t="e">
        <f>VLOOKUP($E88,選手登録!$O$8:$AD$57,15,0)</f>
        <v>#N/A</v>
      </c>
      <c r="AG88" s="80" t="e">
        <f t="shared" si="36"/>
        <v>#NAME?</v>
      </c>
      <c r="AH88" s="81" t="e">
        <f t="shared" si="36"/>
        <v>#NAME?</v>
      </c>
      <c r="AI88" s="79" t="e">
        <f>VLOOKUP($E88,選手登録!$O$8:$AD$57,16,0)</f>
        <v>#N/A</v>
      </c>
      <c r="AJ88" s="80" t="e">
        <f t="shared" si="37"/>
        <v>#NAME?</v>
      </c>
      <c r="AK88" s="81" t="e">
        <f t="shared" si="37"/>
        <v>#NAME?</v>
      </c>
      <c r="AQ88" s="1" t="str">
        <f t="shared" si="40"/>
        <v>次鋒</v>
      </c>
      <c r="AR88" s="1">
        <f t="shared" si="38"/>
        <v>0</v>
      </c>
      <c r="AS88" s="1" t="e">
        <f t="shared" si="39"/>
        <v>#NAME?</v>
      </c>
    </row>
    <row r="89" spans="1:45" ht="45" customHeight="1" x14ac:dyDescent="0.2">
      <c r="A89" s="78" t="s">
        <v>18</v>
      </c>
      <c r="B89" s="78"/>
      <c r="C89" s="78"/>
      <c r="D89" s="78"/>
      <c r="E89" s="76"/>
      <c r="F89" s="77"/>
      <c r="G89" s="77"/>
      <c r="H89" s="77"/>
      <c r="I89" s="77"/>
      <c r="J89" s="77"/>
      <c r="K89" s="77"/>
      <c r="L89" s="78" t="e">
        <f>VLOOKUP($E89,選手登録!$O$8:$AD$57,2,0)</f>
        <v>#N/A</v>
      </c>
      <c r="M89" s="78"/>
      <c r="N89" s="78"/>
      <c r="O89" s="78"/>
      <c r="P89" s="78"/>
      <c r="Q89" s="78"/>
      <c r="R89" s="78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9" t="e">
        <f>VLOOKUP($E89,選手登録!$O$8:$AD$57,13,0)</f>
        <v>#N/A</v>
      </c>
      <c r="AA89" s="80" t="e">
        <f t="shared" si="34"/>
        <v>#NAME?</v>
      </c>
      <c r="AB89" s="81" t="e">
        <f t="shared" si="34"/>
        <v>#NAME?</v>
      </c>
      <c r="AC89" s="79" t="e">
        <f>VLOOKUP($E89,選手登録!$O$8:$AD$57,14,0)</f>
        <v>#N/A</v>
      </c>
      <c r="AD89" s="80" t="e">
        <f t="shared" si="35"/>
        <v>#NAME?</v>
      </c>
      <c r="AE89" s="81" t="e">
        <f t="shared" si="35"/>
        <v>#NAME?</v>
      </c>
      <c r="AF89" s="79" t="e">
        <f>VLOOKUP($E89,選手登録!$O$8:$AD$57,15,0)</f>
        <v>#N/A</v>
      </c>
      <c r="AG89" s="80" t="e">
        <f t="shared" si="36"/>
        <v>#NAME?</v>
      </c>
      <c r="AH89" s="81" t="e">
        <f t="shared" si="36"/>
        <v>#NAME?</v>
      </c>
      <c r="AI89" s="79" t="e">
        <f>VLOOKUP($E89,選手登録!$O$8:$AD$57,16,0)</f>
        <v>#N/A</v>
      </c>
      <c r="AJ89" s="80" t="e">
        <f t="shared" si="37"/>
        <v>#NAME?</v>
      </c>
      <c r="AK89" s="81" t="e">
        <f t="shared" si="37"/>
        <v>#NAME?</v>
      </c>
      <c r="AQ89" s="1" t="str">
        <f t="shared" si="40"/>
        <v>先鋒</v>
      </c>
      <c r="AR89" s="1">
        <f t="shared" si="38"/>
        <v>0</v>
      </c>
      <c r="AS89" s="1" t="e">
        <f t="shared" si="39"/>
        <v>#NAME?</v>
      </c>
    </row>
    <row r="90" spans="1:45" ht="45" customHeight="1" x14ac:dyDescent="0.2">
      <c r="A90" s="78" t="s">
        <v>19</v>
      </c>
      <c r="B90" s="78"/>
      <c r="C90" s="78"/>
      <c r="D90" s="78"/>
      <c r="E90" s="76"/>
      <c r="F90" s="77"/>
      <c r="G90" s="77"/>
      <c r="H90" s="77"/>
      <c r="I90" s="77"/>
      <c r="J90" s="77"/>
      <c r="K90" s="77"/>
      <c r="L90" s="78" t="e">
        <f>VLOOKUP($E90,選手登録!$O$8:$AD$57,2,0)</f>
        <v>#N/A</v>
      </c>
      <c r="M90" s="78"/>
      <c r="N90" s="78"/>
      <c r="O90" s="78"/>
      <c r="P90" s="78"/>
      <c r="Q90" s="78"/>
      <c r="R90" s="78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9" t="e">
        <f>VLOOKUP($E90,選手登録!$O$8:$AD$57,13,0)</f>
        <v>#N/A</v>
      </c>
      <c r="AA90" s="80" t="e">
        <f t="shared" si="34"/>
        <v>#NAME?</v>
      </c>
      <c r="AB90" s="81" t="e">
        <f t="shared" si="34"/>
        <v>#NAME?</v>
      </c>
      <c r="AC90" s="79" t="e">
        <f>VLOOKUP($E90,選手登録!$O$8:$AD$57,14,0)</f>
        <v>#N/A</v>
      </c>
      <c r="AD90" s="80" t="e">
        <f t="shared" si="35"/>
        <v>#NAME?</v>
      </c>
      <c r="AE90" s="81" t="e">
        <f t="shared" si="35"/>
        <v>#NAME?</v>
      </c>
      <c r="AF90" s="79" t="e">
        <f>VLOOKUP($E90,選手登録!$O$8:$AD$57,15,0)</f>
        <v>#N/A</v>
      </c>
      <c r="AG90" s="80" t="e">
        <f t="shared" si="36"/>
        <v>#NAME?</v>
      </c>
      <c r="AH90" s="81" t="e">
        <f t="shared" si="36"/>
        <v>#NAME?</v>
      </c>
      <c r="AI90" s="79" t="e">
        <f>VLOOKUP($E90,選手登録!$O$8:$AD$57,16,0)</f>
        <v>#N/A</v>
      </c>
      <c r="AJ90" s="80" t="e">
        <f t="shared" si="37"/>
        <v>#NAME?</v>
      </c>
      <c r="AK90" s="81" t="e">
        <f t="shared" si="37"/>
        <v>#NAME?</v>
      </c>
      <c r="AQ90" s="1" t="str">
        <f t="shared" si="40"/>
        <v>補欠</v>
      </c>
      <c r="AR90" s="1">
        <f t="shared" si="38"/>
        <v>0</v>
      </c>
      <c r="AS90" s="1" t="e">
        <f t="shared" si="39"/>
        <v>#NAME?</v>
      </c>
    </row>
    <row r="91" spans="1:45" ht="18" customHeight="1" x14ac:dyDescent="0.2">
      <c r="A91" s="67" t="s">
        <v>10</v>
      </c>
      <c r="B91" s="68"/>
      <c r="C91" s="68"/>
      <c r="D91" s="68"/>
      <c r="E91" s="69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1"/>
    </row>
    <row r="92" spans="1:45" ht="18" customHeight="1" x14ac:dyDescent="0.2">
      <c r="A92" s="62"/>
      <c r="B92" s="63"/>
      <c r="C92" s="63"/>
      <c r="D92" s="63"/>
      <c r="E92" s="72" t="s">
        <v>151</v>
      </c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4"/>
    </row>
    <row r="93" spans="1:45" ht="18" customHeight="1" x14ac:dyDescent="0.2">
      <c r="A93" s="62"/>
      <c r="B93" s="63"/>
      <c r="C93" s="63"/>
      <c r="D93" s="63"/>
      <c r="E93" s="72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4"/>
    </row>
    <row r="94" spans="1:45" ht="25.5" customHeight="1" x14ac:dyDescent="0.2">
      <c r="A94" s="38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68" t="s">
        <v>143</v>
      </c>
      <c r="V94" s="68"/>
      <c r="W94" s="68"/>
      <c r="X94" s="68"/>
      <c r="Y94" s="68"/>
      <c r="Z94" s="68" t="s">
        <v>144</v>
      </c>
      <c r="AA94" s="68"/>
      <c r="AB94" s="68"/>
      <c r="AC94" s="68"/>
      <c r="AD94" s="68" t="s">
        <v>142</v>
      </c>
      <c r="AE94" s="68"/>
      <c r="AF94" s="68"/>
      <c r="AG94" s="68"/>
      <c r="AH94" s="68" t="s">
        <v>141</v>
      </c>
      <c r="AI94" s="68"/>
      <c r="AJ94" s="39"/>
      <c r="AK94" s="41"/>
    </row>
    <row r="95" spans="1:45" ht="25.5" customHeight="1" x14ac:dyDescent="0.2">
      <c r="A95" s="59" t="s">
        <v>147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1"/>
    </row>
    <row r="96" spans="1:45" ht="25.5" customHeight="1" x14ac:dyDescent="0.2">
      <c r="A96" s="62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4"/>
    </row>
    <row r="97" spans="1:45" ht="25.5" customHeight="1" x14ac:dyDescent="0.2">
      <c r="A97" s="43"/>
      <c r="B97" s="63" t="str">
        <f>選手登録!$B$3</f>
        <v>花園高等学校</v>
      </c>
      <c r="C97" s="63"/>
      <c r="D97" s="63"/>
      <c r="E97" s="63"/>
      <c r="F97" s="63"/>
      <c r="G97" s="63"/>
      <c r="H97" s="63"/>
      <c r="I97" s="63"/>
      <c r="J97" s="63"/>
      <c r="K97" s="63"/>
      <c r="S97" s="63" t="s">
        <v>146</v>
      </c>
      <c r="T97" s="63"/>
      <c r="U97" s="63"/>
      <c r="V97" s="63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63" t="s">
        <v>145</v>
      </c>
      <c r="AI97" s="63"/>
      <c r="AJ97" s="49"/>
      <c r="AK97" s="50"/>
    </row>
    <row r="98" spans="1:45" ht="20.100000000000001" customHeight="1" x14ac:dyDescent="0.2">
      <c r="A98" s="93" t="s">
        <v>172</v>
      </c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5"/>
    </row>
    <row r="99" spans="1:45" ht="20.100000000000001" customHeight="1" x14ac:dyDescent="0.2">
      <c r="A99" s="123" t="s">
        <v>168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24"/>
    </row>
    <row r="100" spans="1:45" ht="20.100000000000001" customHeight="1" x14ac:dyDescent="0.2">
      <c r="A100" s="96" t="s">
        <v>169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97"/>
    </row>
    <row r="101" spans="1:45" ht="20.100000000000001" customHeight="1" x14ac:dyDescent="0.2">
      <c r="A101" s="119" t="s">
        <v>0</v>
      </c>
      <c r="B101" s="119"/>
      <c r="C101" s="119"/>
      <c r="D101" s="119"/>
      <c r="E101" s="119"/>
      <c r="F101" s="119"/>
      <c r="G101" s="119" t="s">
        <v>1</v>
      </c>
      <c r="H101" s="119"/>
      <c r="I101" s="119"/>
      <c r="J101" s="119"/>
      <c r="K101" s="119"/>
      <c r="L101" s="119"/>
      <c r="M101" s="119"/>
      <c r="N101" s="119"/>
      <c r="O101" s="119"/>
      <c r="P101" s="119"/>
      <c r="Q101" s="120" t="s">
        <v>138</v>
      </c>
      <c r="R101" s="121"/>
      <c r="S101" s="121"/>
      <c r="T101" s="121"/>
      <c r="U101" s="121"/>
      <c r="V101" s="121"/>
      <c r="W101" s="122"/>
      <c r="X101" s="120" t="s">
        <v>137</v>
      </c>
      <c r="Y101" s="121"/>
      <c r="Z101" s="121"/>
      <c r="AA101" s="121"/>
      <c r="AB101" s="121"/>
      <c r="AC101" s="121"/>
      <c r="AD101" s="122"/>
      <c r="AE101" s="119" t="s">
        <v>139</v>
      </c>
      <c r="AF101" s="119"/>
      <c r="AG101" s="119"/>
      <c r="AH101" s="119"/>
      <c r="AI101" s="119"/>
      <c r="AJ101" s="119"/>
      <c r="AK101" s="119"/>
    </row>
    <row r="102" spans="1:45" ht="45" customHeight="1" x14ac:dyDescent="0.2">
      <c r="A102" s="106" t="str">
        <f>MID(選手登録!$A$3,1,1)</f>
        <v>3</v>
      </c>
      <c r="B102" s="107"/>
      <c r="C102" s="106" t="str">
        <f>MID(選手登録!$A$3,2,1)</f>
        <v>7</v>
      </c>
      <c r="D102" s="107"/>
      <c r="E102" s="106" t="str">
        <f>MID(選手登録!$A$3,3,1)</f>
        <v>3</v>
      </c>
      <c r="F102" s="107"/>
      <c r="G102" s="98" t="str">
        <f>選手登録!$B$3</f>
        <v>花園高等学校</v>
      </c>
      <c r="H102" s="98"/>
      <c r="I102" s="98"/>
      <c r="J102" s="98"/>
      <c r="K102" s="98"/>
      <c r="L102" s="98"/>
      <c r="M102" s="98"/>
      <c r="N102" s="98"/>
      <c r="O102" s="98"/>
      <c r="P102" s="98"/>
      <c r="Q102" s="106" t="str">
        <f>選手登録!$O$3</f>
        <v xml:space="preserve"> </v>
      </c>
      <c r="R102" s="108"/>
      <c r="S102" s="108"/>
      <c r="T102" s="108"/>
      <c r="U102" s="108"/>
      <c r="V102" s="108"/>
      <c r="W102" s="108"/>
      <c r="X102" s="79" t="str">
        <f>選手登録!$P$3</f>
        <v xml:space="preserve"> </v>
      </c>
      <c r="Y102" s="80"/>
      <c r="Z102" s="80"/>
      <c r="AA102" s="80"/>
      <c r="AB102" s="80"/>
      <c r="AC102" s="80"/>
      <c r="AD102" s="80"/>
      <c r="AE102" s="45" t="str">
        <f>MID(選手登録!$I$3,4,1)</f>
        <v/>
      </c>
      <c r="AF102" s="45" t="str">
        <f>MID(選手登録!$I$3,5,1)</f>
        <v/>
      </c>
      <c r="AG102" s="45" t="str">
        <f>MID(選手登録!$I$3,6,1)</f>
        <v/>
      </c>
      <c r="AH102" s="45" t="str">
        <f>MID(選手登録!$I$3,7,1)</f>
        <v/>
      </c>
      <c r="AI102" s="45" t="str">
        <f>MID(選手登録!$I$3,8,1)</f>
        <v/>
      </c>
      <c r="AJ102" s="45" t="str">
        <f>MID(選手登録!$I$3,9,1)</f>
        <v/>
      </c>
      <c r="AK102" s="45" t="str">
        <f>MID(選手登録!$I$3,10,1)</f>
        <v/>
      </c>
    </row>
    <row r="103" spans="1:45" ht="45" customHeight="1" x14ac:dyDescent="0.2">
      <c r="A103" s="67" t="s">
        <v>20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116"/>
    </row>
    <row r="104" spans="1:45" ht="30" customHeight="1" x14ac:dyDescent="0.2">
      <c r="A104" s="91" t="s">
        <v>136</v>
      </c>
      <c r="B104" s="92"/>
      <c r="C104" s="92"/>
      <c r="D104" s="92"/>
      <c r="E104" s="92"/>
      <c r="F104" s="92"/>
      <c r="G104" s="92"/>
      <c r="H104" s="92"/>
      <c r="I104" s="92"/>
      <c r="J104" s="92"/>
      <c r="K104" s="109"/>
      <c r="L104" s="85" t="s">
        <v>137</v>
      </c>
      <c r="M104" s="85"/>
      <c r="N104" s="85"/>
      <c r="O104" s="85"/>
      <c r="P104" s="85"/>
      <c r="Q104" s="85"/>
      <c r="R104" s="85"/>
      <c r="S104" s="85" t="s">
        <v>139</v>
      </c>
      <c r="T104" s="85"/>
      <c r="U104" s="85"/>
      <c r="V104" s="85"/>
      <c r="W104" s="85"/>
      <c r="X104" s="85"/>
      <c r="Y104" s="85"/>
      <c r="Z104" s="85" t="s">
        <v>6</v>
      </c>
      <c r="AA104" s="85"/>
      <c r="AB104" s="85"/>
      <c r="AC104" s="85" t="s">
        <v>7</v>
      </c>
      <c r="AD104" s="85"/>
      <c r="AE104" s="85"/>
      <c r="AF104" s="85" t="s">
        <v>8</v>
      </c>
      <c r="AG104" s="85"/>
      <c r="AH104" s="85"/>
      <c r="AI104" s="85" t="s">
        <v>9</v>
      </c>
      <c r="AJ104" s="85"/>
      <c r="AK104" s="85"/>
    </row>
    <row r="105" spans="1:45" ht="45" customHeight="1" x14ac:dyDescent="0.2">
      <c r="A105" s="117"/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78" t="e">
        <f>VLOOKUP($A105,選手登録!$O$8:$AD$57,2,0)</f>
        <v>#N/A</v>
      </c>
      <c r="M105" s="78"/>
      <c r="N105" s="78"/>
      <c r="O105" s="78"/>
      <c r="P105" s="78"/>
      <c r="Q105" s="78"/>
      <c r="R105" s="78"/>
      <c r="S105" s="40" t="e">
        <f>VLOOKUP($A105,選手登録!$O$8:$AD$57,6,0)</f>
        <v>#N/A</v>
      </c>
      <c r="T105" s="40" t="e">
        <f>VLOOKUP($A105,選手登録!$O$8:$AD$57,7,0)</f>
        <v>#N/A</v>
      </c>
      <c r="U105" s="40" t="e">
        <f>VLOOKUP($A105,選手登録!$O$8:$AD$57,8,0)</f>
        <v>#N/A</v>
      </c>
      <c r="V105" s="40" t="e">
        <f>VLOOKUP($A105,選手登録!$O$8:$AD$57,9,0)</f>
        <v>#N/A</v>
      </c>
      <c r="W105" s="40" t="e">
        <f>VLOOKUP($A105,選手登録!$O$8:$AD$57,10,0)</f>
        <v>#N/A</v>
      </c>
      <c r="X105" s="40" t="e">
        <f>VLOOKUP($A105,選手登録!$O$8:$AD$57,11,0)</f>
        <v>#N/A</v>
      </c>
      <c r="Y105" s="40" t="e">
        <f>VLOOKUP($A105,選手登録!$O$8:$AD$57,12,0)</f>
        <v>#N/A</v>
      </c>
      <c r="Z105" s="79" t="e">
        <f>VLOOKUP($A105,選手登録!$O$8:$AD$57,13,0)</f>
        <v>#N/A</v>
      </c>
      <c r="AA105" s="80" t="e">
        <f>VLOOKUP($A105,データ,13,0)</f>
        <v>#NAME?</v>
      </c>
      <c r="AB105" s="81" t="e">
        <f>VLOOKUP($A105,データ,13,0)</f>
        <v>#NAME?</v>
      </c>
      <c r="AC105" s="79" t="e">
        <f>VLOOKUP($A105,選手登録!$O$8:$AD$57,14,0)</f>
        <v>#N/A</v>
      </c>
      <c r="AD105" s="80" t="e">
        <f>VLOOKUP($A105,データ,13,0)</f>
        <v>#NAME?</v>
      </c>
      <c r="AE105" s="81" t="e">
        <f>VLOOKUP($A105,データ,13,0)</f>
        <v>#NAME?</v>
      </c>
      <c r="AF105" s="79" t="e">
        <f>VLOOKUP($A105,選手登録!$O$8:$AD$57,15,0)</f>
        <v>#N/A</v>
      </c>
      <c r="AG105" s="80" t="e">
        <f>VLOOKUP($A105,データ,13,0)</f>
        <v>#NAME?</v>
      </c>
      <c r="AH105" s="81" t="e">
        <f>VLOOKUP($A105,データ,13,0)</f>
        <v>#NAME?</v>
      </c>
      <c r="AI105" s="79" t="e">
        <f>VLOOKUP($A105,選手登録!$O$8:$AD$57,16,0)</f>
        <v>#N/A</v>
      </c>
      <c r="AJ105" s="80" t="e">
        <f>VLOOKUP($A105,データ,13,0)</f>
        <v>#NAME?</v>
      </c>
      <c r="AK105" s="81" t="e">
        <f>VLOOKUP($A105,データ,13,0)</f>
        <v>#NAME?</v>
      </c>
      <c r="AQ105" s="1" t="e">
        <f>#REF!</f>
        <v>#REF!</v>
      </c>
      <c r="AR105" s="1">
        <f t="shared" ref="AR105:AR110" si="41">$N$5</f>
        <v>0</v>
      </c>
      <c r="AS105" s="1" t="e">
        <f>VLOOKUP(A105,データ,3,0)</f>
        <v>#NAME?</v>
      </c>
    </row>
    <row r="106" spans="1:45" ht="45" customHeight="1" x14ac:dyDescent="0.2">
      <c r="A106" s="117"/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78" t="e">
        <f>VLOOKUP($A106,選手登録!$O$8:$AD$57,2,0)</f>
        <v>#N/A</v>
      </c>
      <c r="M106" s="78"/>
      <c r="N106" s="78"/>
      <c r="O106" s="78"/>
      <c r="P106" s="78"/>
      <c r="Q106" s="78"/>
      <c r="R106" s="78"/>
      <c r="S106" s="40" t="e">
        <f>VLOOKUP($A106,選手登録!$O$8:$AD$57,6,0)</f>
        <v>#N/A</v>
      </c>
      <c r="T106" s="40" t="e">
        <f>VLOOKUP($A106,選手登録!$O$8:$AD$57,7,0)</f>
        <v>#N/A</v>
      </c>
      <c r="U106" s="40" t="e">
        <f>VLOOKUP($A106,選手登録!$O$8:$AD$57,8,0)</f>
        <v>#N/A</v>
      </c>
      <c r="V106" s="40" t="e">
        <f>VLOOKUP($A106,選手登録!$O$8:$AD$57,9,0)</f>
        <v>#N/A</v>
      </c>
      <c r="W106" s="40" t="e">
        <f>VLOOKUP($A106,選手登録!$O$8:$AD$57,10,0)</f>
        <v>#N/A</v>
      </c>
      <c r="X106" s="40" t="e">
        <f>VLOOKUP($A106,選手登録!$O$8:$AD$57,11,0)</f>
        <v>#N/A</v>
      </c>
      <c r="Y106" s="40" t="e">
        <f>VLOOKUP($A106,選手登録!$O$8:$AD$57,12,0)</f>
        <v>#N/A</v>
      </c>
      <c r="Z106" s="79" t="e">
        <f>VLOOKUP($A106,選手登録!$O$8:$AD$57,13,0)</f>
        <v>#N/A</v>
      </c>
      <c r="AA106" s="80" t="e">
        <f>VLOOKUP($A106,データ,13,0)</f>
        <v>#NAME?</v>
      </c>
      <c r="AB106" s="81" t="e">
        <f>VLOOKUP($A106,データ,13,0)</f>
        <v>#NAME?</v>
      </c>
      <c r="AC106" s="79" t="e">
        <f>VLOOKUP($A106,選手登録!$O$8:$AD$57,14,0)</f>
        <v>#N/A</v>
      </c>
      <c r="AD106" s="80" t="e">
        <f>VLOOKUP($A106,データ,13,0)</f>
        <v>#NAME?</v>
      </c>
      <c r="AE106" s="81" t="e">
        <f>VLOOKUP($A106,データ,13,0)</f>
        <v>#NAME?</v>
      </c>
      <c r="AF106" s="79" t="e">
        <f>VLOOKUP($A106,選手登録!$O$8:$AD$57,15,0)</f>
        <v>#N/A</v>
      </c>
      <c r="AG106" s="80" t="e">
        <f>VLOOKUP($A106,データ,13,0)</f>
        <v>#NAME?</v>
      </c>
      <c r="AH106" s="81" t="e">
        <f>VLOOKUP($A106,データ,13,0)</f>
        <v>#NAME?</v>
      </c>
      <c r="AI106" s="79" t="e">
        <f>VLOOKUP($A106,選手登録!$O$8:$AD$57,16,0)</f>
        <v>#N/A</v>
      </c>
      <c r="AJ106" s="80" t="e">
        <f>VLOOKUP($A106,データ,13,0)</f>
        <v>#NAME?</v>
      </c>
      <c r="AK106" s="81" t="e">
        <f>VLOOKUP($A106,データ,13,0)</f>
        <v>#NAME?</v>
      </c>
      <c r="AQ106" s="1" t="e">
        <f>#REF!</f>
        <v>#REF!</v>
      </c>
      <c r="AR106" s="1">
        <f t="shared" si="41"/>
        <v>0</v>
      </c>
      <c r="AS106" s="1" t="e">
        <f>VLOOKUP(A106,データ,3,0)</f>
        <v>#NAME?</v>
      </c>
    </row>
    <row r="107" spans="1:45" ht="45" customHeight="1" x14ac:dyDescent="0.2">
      <c r="A107" s="117"/>
      <c r="B107" s="117"/>
      <c r="C107" s="117"/>
      <c r="D107" s="117"/>
      <c r="E107" s="117"/>
      <c r="F107" s="117"/>
      <c r="G107" s="117"/>
      <c r="H107" s="117"/>
      <c r="I107" s="117"/>
      <c r="J107" s="117"/>
      <c r="K107" s="117"/>
      <c r="L107" s="78" t="e">
        <f>VLOOKUP($A107,選手登録!$O$8:$AD$57,2,0)</f>
        <v>#N/A</v>
      </c>
      <c r="M107" s="78"/>
      <c r="N107" s="78"/>
      <c r="O107" s="78"/>
      <c r="P107" s="78"/>
      <c r="Q107" s="78"/>
      <c r="R107" s="78"/>
      <c r="S107" s="40" t="e">
        <f>VLOOKUP($A107,選手登録!$O$8:$AD$57,6,0)</f>
        <v>#N/A</v>
      </c>
      <c r="T107" s="40" t="e">
        <f>VLOOKUP($A107,選手登録!$O$8:$AD$57,7,0)</f>
        <v>#N/A</v>
      </c>
      <c r="U107" s="40" t="e">
        <f>VLOOKUP($A107,選手登録!$O$8:$AD$57,8,0)</f>
        <v>#N/A</v>
      </c>
      <c r="V107" s="40" t="e">
        <f>VLOOKUP($A107,選手登録!$O$8:$AD$57,9,0)</f>
        <v>#N/A</v>
      </c>
      <c r="W107" s="40" t="e">
        <f>VLOOKUP($A107,選手登録!$O$8:$AD$57,10,0)</f>
        <v>#N/A</v>
      </c>
      <c r="X107" s="40" t="e">
        <f>VLOOKUP($A107,選手登録!$O$8:$AD$57,11,0)</f>
        <v>#N/A</v>
      </c>
      <c r="Y107" s="40" t="e">
        <f>VLOOKUP($A107,選手登録!$O$8:$AD$57,12,0)</f>
        <v>#N/A</v>
      </c>
      <c r="Z107" s="79" t="e">
        <f>VLOOKUP($A107,選手登録!$O$8:$AD$57,13,0)</f>
        <v>#N/A</v>
      </c>
      <c r="AA107" s="80" t="e">
        <f>VLOOKUP($A107,データ,13,0)</f>
        <v>#NAME?</v>
      </c>
      <c r="AB107" s="81" t="e">
        <f>VLOOKUP($A107,データ,13,0)</f>
        <v>#NAME?</v>
      </c>
      <c r="AC107" s="79" t="e">
        <f>VLOOKUP($A107,選手登録!$O$8:$AD$57,14,0)</f>
        <v>#N/A</v>
      </c>
      <c r="AD107" s="80" t="e">
        <f>VLOOKUP($A107,データ,13,0)</f>
        <v>#NAME?</v>
      </c>
      <c r="AE107" s="81" t="e">
        <f>VLOOKUP($A107,データ,13,0)</f>
        <v>#NAME?</v>
      </c>
      <c r="AF107" s="79" t="e">
        <f>VLOOKUP($A107,選手登録!$O$8:$AD$57,15,0)</f>
        <v>#N/A</v>
      </c>
      <c r="AG107" s="80" t="e">
        <f>VLOOKUP($A107,データ,13,0)</f>
        <v>#NAME?</v>
      </c>
      <c r="AH107" s="81" t="e">
        <f>VLOOKUP($A107,データ,13,0)</f>
        <v>#NAME?</v>
      </c>
      <c r="AI107" s="79" t="e">
        <f>VLOOKUP($A107,選手登録!$O$8:$AD$57,16,0)</f>
        <v>#N/A</v>
      </c>
      <c r="AJ107" s="80" t="e">
        <f>VLOOKUP($A107,データ,13,0)</f>
        <v>#NAME?</v>
      </c>
      <c r="AK107" s="81" t="e">
        <f>VLOOKUP($A107,データ,13,0)</f>
        <v>#NAME?</v>
      </c>
      <c r="AQ107" s="1" t="e">
        <f>#REF!</f>
        <v>#REF!</v>
      </c>
      <c r="AR107" s="1">
        <f t="shared" si="41"/>
        <v>0</v>
      </c>
      <c r="AS107" s="1" t="e">
        <f>VLOOKUP(A107,データ,3,0)</f>
        <v>#NAME?</v>
      </c>
    </row>
    <row r="108" spans="1:45" ht="45" customHeight="1" x14ac:dyDescent="0.2">
      <c r="A108" s="117"/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78" t="e">
        <f>VLOOKUP($A108,選手登録!$O$8:$AD$57,2,0)</f>
        <v>#N/A</v>
      </c>
      <c r="M108" s="78"/>
      <c r="N108" s="78"/>
      <c r="O108" s="78"/>
      <c r="P108" s="78"/>
      <c r="Q108" s="78"/>
      <c r="R108" s="78"/>
      <c r="S108" s="40" t="e">
        <f>VLOOKUP($A108,選手登録!$O$8:$AD$57,6,0)</f>
        <v>#N/A</v>
      </c>
      <c r="T108" s="40" t="e">
        <f>VLOOKUP($A108,選手登録!$O$8:$AD$57,7,0)</f>
        <v>#N/A</v>
      </c>
      <c r="U108" s="40" t="e">
        <f>VLOOKUP($A108,選手登録!$O$8:$AD$57,8,0)</f>
        <v>#N/A</v>
      </c>
      <c r="V108" s="40" t="e">
        <f>VLOOKUP($A108,選手登録!$O$8:$AD$57,9,0)</f>
        <v>#N/A</v>
      </c>
      <c r="W108" s="40" t="e">
        <f>VLOOKUP($A108,選手登録!$O$8:$AD$57,10,0)</f>
        <v>#N/A</v>
      </c>
      <c r="X108" s="40" t="e">
        <f>VLOOKUP($A108,選手登録!$O$8:$AD$57,11,0)</f>
        <v>#N/A</v>
      </c>
      <c r="Y108" s="40" t="e">
        <f>VLOOKUP($A108,選手登録!$O$8:$AD$57,12,0)</f>
        <v>#N/A</v>
      </c>
      <c r="Z108" s="79" t="e">
        <f>VLOOKUP($A108,選手登録!$O$8:$AD$57,13,0)</f>
        <v>#N/A</v>
      </c>
      <c r="AA108" s="80" t="e">
        <f>VLOOKUP($A108,データ,13,0)</f>
        <v>#NAME?</v>
      </c>
      <c r="AB108" s="81" t="e">
        <f>VLOOKUP($A108,データ,13,0)</f>
        <v>#NAME?</v>
      </c>
      <c r="AC108" s="79" t="e">
        <f>VLOOKUP($A108,選手登録!$O$8:$AD$57,14,0)</f>
        <v>#N/A</v>
      </c>
      <c r="AD108" s="80" t="e">
        <f>VLOOKUP($A108,データ,13,0)</f>
        <v>#NAME?</v>
      </c>
      <c r="AE108" s="81" t="e">
        <f>VLOOKUP($A108,データ,13,0)</f>
        <v>#NAME?</v>
      </c>
      <c r="AF108" s="79" t="e">
        <f>VLOOKUP($A108,選手登録!$O$8:$AD$57,15,0)</f>
        <v>#N/A</v>
      </c>
      <c r="AG108" s="80" t="e">
        <f>VLOOKUP($A108,データ,13,0)</f>
        <v>#NAME?</v>
      </c>
      <c r="AH108" s="81" t="e">
        <f>VLOOKUP($A108,データ,13,0)</f>
        <v>#NAME?</v>
      </c>
      <c r="AI108" s="79" t="e">
        <f>VLOOKUP($A108,選手登録!$O$8:$AD$57,16,0)</f>
        <v>#N/A</v>
      </c>
      <c r="AJ108" s="80" t="e">
        <f>VLOOKUP($A108,データ,13,0)</f>
        <v>#NAME?</v>
      </c>
      <c r="AK108" s="81" t="e">
        <f>VLOOKUP($A108,データ,13,0)</f>
        <v>#NAME?</v>
      </c>
      <c r="AQ108" s="1" t="e">
        <f>#REF!</f>
        <v>#REF!</v>
      </c>
      <c r="AR108" s="1">
        <f t="shared" si="41"/>
        <v>0</v>
      </c>
      <c r="AS108" s="1" t="e">
        <f>VLOOKUP(A108,データ,3,0)</f>
        <v>#NAME?</v>
      </c>
    </row>
    <row r="109" spans="1:45" ht="45" customHeight="1" x14ac:dyDescent="0.2">
      <c r="A109" s="117"/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78" t="e">
        <f>VLOOKUP($A109,選手登録!$O$8:$AD$57,2,0)</f>
        <v>#N/A</v>
      </c>
      <c r="M109" s="78"/>
      <c r="N109" s="78"/>
      <c r="O109" s="78"/>
      <c r="P109" s="78"/>
      <c r="Q109" s="78"/>
      <c r="R109" s="78"/>
      <c r="S109" s="40" t="e">
        <f>VLOOKUP($A109,選手登録!$O$8:$AD$57,6,0)</f>
        <v>#N/A</v>
      </c>
      <c r="T109" s="40" t="e">
        <f>VLOOKUP($A109,選手登録!$O$8:$AD$57,7,0)</f>
        <v>#N/A</v>
      </c>
      <c r="U109" s="40" t="e">
        <f>VLOOKUP($A109,選手登録!$O$8:$AD$57,8,0)</f>
        <v>#N/A</v>
      </c>
      <c r="V109" s="40" t="e">
        <f>VLOOKUP($A109,選手登録!$O$8:$AD$57,9,0)</f>
        <v>#N/A</v>
      </c>
      <c r="W109" s="40" t="e">
        <f>VLOOKUP($A109,選手登録!$O$8:$AD$57,10,0)</f>
        <v>#N/A</v>
      </c>
      <c r="X109" s="40" t="e">
        <f>VLOOKUP($A109,選手登録!$O$8:$AD$57,11,0)</f>
        <v>#N/A</v>
      </c>
      <c r="Y109" s="40" t="e">
        <f>VLOOKUP($A109,選手登録!$O$8:$AD$57,12,0)</f>
        <v>#N/A</v>
      </c>
      <c r="Z109" s="79" t="e">
        <f>VLOOKUP($A109,選手登録!$O$8:$AD$57,13,0)</f>
        <v>#N/A</v>
      </c>
      <c r="AA109" s="80" t="e">
        <f>VLOOKUP($A109,データ,13,0)</f>
        <v>#NAME?</v>
      </c>
      <c r="AB109" s="81" t="e">
        <f>VLOOKUP($A109,データ,13,0)</f>
        <v>#NAME?</v>
      </c>
      <c r="AC109" s="79" t="e">
        <f>VLOOKUP($A109,選手登録!$O$8:$AD$57,14,0)</f>
        <v>#N/A</v>
      </c>
      <c r="AD109" s="80" t="e">
        <f>VLOOKUP($A109,データ,13,0)</f>
        <v>#NAME?</v>
      </c>
      <c r="AE109" s="81" t="e">
        <f>VLOOKUP($A109,データ,13,0)</f>
        <v>#NAME?</v>
      </c>
      <c r="AF109" s="79" t="e">
        <f>VLOOKUP($A109,選手登録!$O$8:$AD$57,15,0)</f>
        <v>#N/A</v>
      </c>
      <c r="AG109" s="80" t="e">
        <f>VLOOKUP($A109,データ,13,0)</f>
        <v>#NAME?</v>
      </c>
      <c r="AH109" s="81" t="e">
        <f>VLOOKUP($A109,データ,13,0)</f>
        <v>#NAME?</v>
      </c>
      <c r="AI109" s="79" t="e">
        <f>VLOOKUP($A109,選手登録!$O$8:$AD$57,16,0)</f>
        <v>#N/A</v>
      </c>
      <c r="AJ109" s="80" t="e">
        <f>VLOOKUP($A109,データ,13,0)</f>
        <v>#NAME?</v>
      </c>
      <c r="AK109" s="81" t="e">
        <f>VLOOKUP($A109,データ,13,0)</f>
        <v>#NAME?</v>
      </c>
    </row>
    <row r="110" spans="1:45" ht="45" customHeight="1" x14ac:dyDescent="0.2">
      <c r="A110" s="117"/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78" t="e">
        <f>VLOOKUP($A110,選手登録!$O$8:$AD$57,2,0)</f>
        <v>#N/A</v>
      </c>
      <c r="M110" s="78"/>
      <c r="N110" s="78"/>
      <c r="O110" s="78"/>
      <c r="P110" s="78"/>
      <c r="Q110" s="78"/>
      <c r="R110" s="78"/>
      <c r="S110" s="40" t="e">
        <f>VLOOKUP($A110,選手登録!$O$8:$AD$57,6,0)</f>
        <v>#N/A</v>
      </c>
      <c r="T110" s="40" t="e">
        <f>VLOOKUP($A110,選手登録!$O$8:$AD$57,7,0)</f>
        <v>#N/A</v>
      </c>
      <c r="U110" s="40" t="e">
        <f>VLOOKUP($A110,選手登録!$O$8:$AD$57,8,0)</f>
        <v>#N/A</v>
      </c>
      <c r="V110" s="40" t="e">
        <f>VLOOKUP($A110,選手登録!$O$8:$AD$57,9,0)</f>
        <v>#N/A</v>
      </c>
      <c r="W110" s="40" t="e">
        <f>VLOOKUP($A110,選手登録!$O$8:$AD$57,10,0)</f>
        <v>#N/A</v>
      </c>
      <c r="X110" s="40" t="e">
        <f>VLOOKUP($A110,選手登録!$O$8:$AD$57,11,0)</f>
        <v>#N/A</v>
      </c>
      <c r="Y110" s="40" t="e">
        <f>VLOOKUP($A110,選手登録!$O$8:$AD$57,12,0)</f>
        <v>#N/A</v>
      </c>
      <c r="Z110" s="79" t="e">
        <f>VLOOKUP($A110,選手登録!$O$8:$AD$57,13,0)</f>
        <v>#N/A</v>
      </c>
      <c r="AA110" s="80" t="e">
        <f>VLOOKUP($A110,データ,13,0)</f>
        <v>#NAME?</v>
      </c>
      <c r="AB110" s="81" t="e">
        <f>VLOOKUP($A110,データ,13,0)</f>
        <v>#NAME?</v>
      </c>
      <c r="AC110" s="79" t="e">
        <f>VLOOKUP($A110,選手登録!$O$8:$AD$57,14,0)</f>
        <v>#N/A</v>
      </c>
      <c r="AD110" s="80" t="e">
        <f>VLOOKUP($A110,データ,13,0)</f>
        <v>#NAME?</v>
      </c>
      <c r="AE110" s="81" t="e">
        <f>VLOOKUP($A110,データ,13,0)</f>
        <v>#NAME?</v>
      </c>
      <c r="AF110" s="79" t="e">
        <f>VLOOKUP($A110,選手登録!$O$8:$AD$57,15,0)</f>
        <v>#N/A</v>
      </c>
      <c r="AG110" s="80" t="e">
        <f>VLOOKUP($A110,データ,13,0)</f>
        <v>#NAME?</v>
      </c>
      <c r="AH110" s="81" t="e">
        <f>VLOOKUP($A110,データ,13,0)</f>
        <v>#NAME?</v>
      </c>
      <c r="AI110" s="79" t="e">
        <f>VLOOKUP($A110,選手登録!$O$8:$AD$57,16,0)</f>
        <v>#N/A</v>
      </c>
      <c r="AJ110" s="80" t="e">
        <f>VLOOKUP($A110,データ,13,0)</f>
        <v>#NAME?</v>
      </c>
      <c r="AK110" s="81" t="e">
        <f>VLOOKUP($A110,データ,13,0)</f>
        <v>#NAME?</v>
      </c>
      <c r="AQ110" s="1" t="e">
        <f>#REF!</f>
        <v>#REF!</v>
      </c>
      <c r="AR110" s="1">
        <f t="shared" si="41"/>
        <v>0</v>
      </c>
      <c r="AS110" s="1" t="e">
        <f>VLOOKUP(A110,データ,3,0)</f>
        <v>#NAME?</v>
      </c>
    </row>
    <row r="111" spans="1:45" ht="18" customHeight="1" x14ac:dyDescent="0.2">
      <c r="A111" s="67" t="s">
        <v>10</v>
      </c>
      <c r="B111" s="68"/>
      <c r="C111" s="68"/>
      <c r="D111" s="68"/>
      <c r="E111" s="69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1"/>
    </row>
    <row r="112" spans="1:45" ht="18" customHeight="1" x14ac:dyDescent="0.2">
      <c r="A112" s="62"/>
      <c r="B112" s="63"/>
      <c r="C112" s="63"/>
      <c r="D112" s="63"/>
      <c r="E112" s="72" t="s">
        <v>150</v>
      </c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4"/>
    </row>
    <row r="113" spans="1:37" ht="18" customHeight="1" x14ac:dyDescent="0.2">
      <c r="A113" s="62"/>
      <c r="B113" s="63"/>
      <c r="C113" s="63"/>
      <c r="D113" s="63"/>
      <c r="E113" s="72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4"/>
    </row>
    <row r="114" spans="1:37" ht="25.5" customHeight="1" x14ac:dyDescent="0.2">
      <c r="A114" s="38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68" t="s">
        <v>143</v>
      </c>
      <c r="V114" s="68"/>
      <c r="W114" s="68"/>
      <c r="X114" s="68"/>
      <c r="Y114" s="68"/>
      <c r="Z114" s="68" t="s">
        <v>144</v>
      </c>
      <c r="AA114" s="68"/>
      <c r="AB114" s="68"/>
      <c r="AC114" s="68"/>
      <c r="AD114" s="68" t="s">
        <v>142</v>
      </c>
      <c r="AE114" s="68"/>
      <c r="AF114" s="68"/>
      <c r="AG114" s="68"/>
      <c r="AH114" s="68" t="s">
        <v>141</v>
      </c>
      <c r="AI114" s="68"/>
      <c r="AJ114" s="39"/>
      <c r="AK114" s="41"/>
    </row>
    <row r="115" spans="1:37" ht="25.5" customHeight="1" x14ac:dyDescent="0.2">
      <c r="A115" s="59" t="s">
        <v>147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1"/>
    </row>
    <row r="116" spans="1:37" ht="25.5" customHeight="1" x14ac:dyDescent="0.2">
      <c r="A116" s="62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4"/>
    </row>
    <row r="117" spans="1:37" ht="25.5" customHeight="1" x14ac:dyDescent="0.2">
      <c r="A117" s="44"/>
      <c r="B117" s="65" t="str">
        <f>選手登録!$B$3</f>
        <v>花園高等学校</v>
      </c>
      <c r="C117" s="65"/>
      <c r="D117" s="65"/>
      <c r="E117" s="65"/>
      <c r="F117" s="65"/>
      <c r="G117" s="65"/>
      <c r="H117" s="65"/>
      <c r="I117" s="65"/>
      <c r="J117" s="65"/>
      <c r="K117" s="65"/>
      <c r="L117" s="42"/>
      <c r="M117" s="42"/>
      <c r="N117" s="42"/>
      <c r="O117" s="42"/>
      <c r="P117" s="42"/>
      <c r="Q117" s="42"/>
      <c r="R117" s="42"/>
      <c r="S117" s="65" t="s">
        <v>146</v>
      </c>
      <c r="T117" s="65"/>
      <c r="U117" s="65"/>
      <c r="V117" s="65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5" t="s">
        <v>145</v>
      </c>
      <c r="AI117" s="65"/>
      <c r="AJ117" s="47"/>
      <c r="AK117" s="48"/>
    </row>
  </sheetData>
  <dataConsolidate/>
  <mergeCells count="500">
    <mergeCell ref="AD114:AE114"/>
    <mergeCell ref="AF114:AG114"/>
    <mergeCell ref="AH114:AI114"/>
    <mergeCell ref="A115:AK115"/>
    <mergeCell ref="A116:AK116"/>
    <mergeCell ref="B117:K117"/>
    <mergeCell ref="S117:V117"/>
    <mergeCell ref="W117:AG117"/>
    <mergeCell ref="AH117:AI117"/>
    <mergeCell ref="U114:W114"/>
    <mergeCell ref="X114:Y114"/>
    <mergeCell ref="Z114:AA114"/>
    <mergeCell ref="AB114:AC114"/>
    <mergeCell ref="A103:AK103"/>
    <mergeCell ref="S104:Y104"/>
    <mergeCell ref="A111:D113"/>
    <mergeCell ref="E111:AK111"/>
    <mergeCell ref="E112:AK112"/>
    <mergeCell ref="E113:AK113"/>
    <mergeCell ref="A104:K104"/>
    <mergeCell ref="A105:K105"/>
    <mergeCell ref="A106:K106"/>
    <mergeCell ref="A107:K107"/>
    <mergeCell ref="A109:K109"/>
    <mergeCell ref="L109:R109"/>
    <mergeCell ref="Z109:AB109"/>
    <mergeCell ref="AI108:AK108"/>
    <mergeCell ref="L110:R110"/>
    <mergeCell ref="Z110:AB110"/>
    <mergeCell ref="AC110:AE110"/>
    <mergeCell ref="AF110:AH110"/>
    <mergeCell ref="A108:K108"/>
    <mergeCell ref="L107:R107"/>
    <mergeCell ref="Z107:AB107"/>
    <mergeCell ref="AC107:AE107"/>
    <mergeCell ref="AF107:AH107"/>
    <mergeCell ref="AI107:AK107"/>
    <mergeCell ref="A102:B102"/>
    <mergeCell ref="C102:D102"/>
    <mergeCell ref="E102:F102"/>
    <mergeCell ref="G102:P102"/>
    <mergeCell ref="Q102:W102"/>
    <mergeCell ref="X102:AD102"/>
    <mergeCell ref="A98:AK98"/>
    <mergeCell ref="A101:F101"/>
    <mergeCell ref="G101:P101"/>
    <mergeCell ref="Q101:W101"/>
    <mergeCell ref="X101:AD101"/>
    <mergeCell ref="AE101:AK101"/>
    <mergeCell ref="A99:AK99"/>
    <mergeCell ref="A100:AK100"/>
    <mergeCell ref="A95:AK95"/>
    <mergeCell ref="A96:AK96"/>
    <mergeCell ref="B97:K97"/>
    <mergeCell ref="S97:V97"/>
    <mergeCell ref="W97:AG97"/>
    <mergeCell ref="AH97:AI97"/>
    <mergeCell ref="U94:W94"/>
    <mergeCell ref="X94:Y94"/>
    <mergeCell ref="Z94:AA94"/>
    <mergeCell ref="AB94:AC94"/>
    <mergeCell ref="A91:D93"/>
    <mergeCell ref="E91:AK91"/>
    <mergeCell ref="E92:AK92"/>
    <mergeCell ref="E93:AK93"/>
    <mergeCell ref="A90:D90"/>
    <mergeCell ref="E90:K90"/>
    <mergeCell ref="AD94:AE94"/>
    <mergeCell ref="AF94:AG94"/>
    <mergeCell ref="AH94:AI94"/>
    <mergeCell ref="L90:R90"/>
    <mergeCell ref="Z90:AB90"/>
    <mergeCell ref="AC90:AE90"/>
    <mergeCell ref="AF90:AH90"/>
    <mergeCell ref="AI90:AK90"/>
    <mergeCell ref="A73:D75"/>
    <mergeCell ref="A71:D71"/>
    <mergeCell ref="E71:K71"/>
    <mergeCell ref="L71:R71"/>
    <mergeCell ref="Z71:AB71"/>
    <mergeCell ref="AC71:AE71"/>
    <mergeCell ref="AI88:AK88"/>
    <mergeCell ref="E85:K85"/>
    <mergeCell ref="L85:R85"/>
    <mergeCell ref="Z85:AB85"/>
    <mergeCell ref="AC85:AE85"/>
    <mergeCell ref="AF85:AH85"/>
    <mergeCell ref="AI85:AK85"/>
    <mergeCell ref="E87:K87"/>
    <mergeCell ref="L87:R87"/>
    <mergeCell ref="Z87:AB87"/>
    <mergeCell ref="AC87:AE87"/>
    <mergeCell ref="AF87:AH87"/>
    <mergeCell ref="AI84:AK84"/>
    <mergeCell ref="A85:D85"/>
    <mergeCell ref="S84:Y84"/>
    <mergeCell ref="A84:D84"/>
    <mergeCell ref="E84:K84"/>
    <mergeCell ref="L84:R84"/>
    <mergeCell ref="AI48:AK48"/>
    <mergeCell ref="AF45:AH45"/>
    <mergeCell ref="AI45:AK45"/>
    <mergeCell ref="E46:K46"/>
    <mergeCell ref="L46:R46"/>
    <mergeCell ref="Z46:AB46"/>
    <mergeCell ref="AF51:AH51"/>
    <mergeCell ref="AI51:AK51"/>
    <mergeCell ref="AI47:AK47"/>
    <mergeCell ref="AC46:AE46"/>
    <mergeCell ref="AF46:AH46"/>
    <mergeCell ref="AI46:AK46"/>
    <mergeCell ref="E51:K51"/>
    <mergeCell ref="L51:R51"/>
    <mergeCell ref="Z51:AB51"/>
    <mergeCell ref="AC51:AE51"/>
    <mergeCell ref="A72:D72"/>
    <mergeCell ref="A57:AK57"/>
    <mergeCell ref="S59:V59"/>
    <mergeCell ref="W59:AG59"/>
    <mergeCell ref="AH59:AI59"/>
    <mergeCell ref="A60:AK60"/>
    <mergeCell ref="A61:F61"/>
    <mergeCell ref="G61:P61"/>
    <mergeCell ref="AI66:AK66"/>
    <mergeCell ref="AI67:AK67"/>
    <mergeCell ref="Q61:W61"/>
    <mergeCell ref="X61:AD61"/>
    <mergeCell ref="AE61:AK61"/>
    <mergeCell ref="A58:AK58"/>
    <mergeCell ref="B59:K59"/>
    <mergeCell ref="A67:D67"/>
    <mergeCell ref="AI65:AK65"/>
    <mergeCell ref="AI68:AK68"/>
    <mergeCell ref="A69:D69"/>
    <mergeCell ref="E69:K69"/>
    <mergeCell ref="L69:R69"/>
    <mergeCell ref="Z69:AB69"/>
    <mergeCell ref="AC69:AE69"/>
    <mergeCell ref="AF69:AH69"/>
    <mergeCell ref="A82:B82"/>
    <mergeCell ref="C82:D82"/>
    <mergeCell ref="E82:F82"/>
    <mergeCell ref="G82:P82"/>
    <mergeCell ref="Q82:W82"/>
    <mergeCell ref="X82:AD82"/>
    <mergeCell ref="A77:AK77"/>
    <mergeCell ref="A78:AK78"/>
    <mergeCell ref="B79:K79"/>
    <mergeCell ref="S79:V79"/>
    <mergeCell ref="W79:AG79"/>
    <mergeCell ref="AH79:AI79"/>
    <mergeCell ref="A80:AK80"/>
    <mergeCell ref="AB56:AC56"/>
    <mergeCell ref="AD56:AE56"/>
    <mergeCell ref="AF56:AG56"/>
    <mergeCell ref="AH56:AI56"/>
    <mergeCell ref="AI49:AK49"/>
    <mergeCell ref="A53:D55"/>
    <mergeCell ref="E53:AK53"/>
    <mergeCell ref="E54:AK54"/>
    <mergeCell ref="AC52:AE52"/>
    <mergeCell ref="AF52:AH52"/>
    <mergeCell ref="AI52:AK52"/>
    <mergeCell ref="A52:D52"/>
    <mergeCell ref="E52:K52"/>
    <mergeCell ref="L52:R52"/>
    <mergeCell ref="Z52:AB52"/>
    <mergeCell ref="E55:AK55"/>
    <mergeCell ref="A50:D50"/>
    <mergeCell ref="A49:D49"/>
    <mergeCell ref="E50:K50"/>
    <mergeCell ref="L50:R50"/>
    <mergeCell ref="Z50:AB50"/>
    <mergeCell ref="AC50:AE50"/>
    <mergeCell ref="AF50:AH50"/>
    <mergeCell ref="A51:D51"/>
    <mergeCell ref="AI69:AK69"/>
    <mergeCell ref="AF71:AH71"/>
    <mergeCell ref="AI71:AK71"/>
    <mergeCell ref="AC68:AE68"/>
    <mergeCell ref="AF68:AH68"/>
    <mergeCell ref="L31:R31"/>
    <mergeCell ref="Z31:AB31"/>
    <mergeCell ref="AC31:AE31"/>
    <mergeCell ref="AF31:AH31"/>
    <mergeCell ref="L70:R70"/>
    <mergeCell ref="Z70:AB70"/>
    <mergeCell ref="AC70:AE70"/>
    <mergeCell ref="AF70:AH70"/>
    <mergeCell ref="A63:AK63"/>
    <mergeCell ref="A64:AK64"/>
    <mergeCell ref="A65:D65"/>
    <mergeCell ref="E65:K65"/>
    <mergeCell ref="L65:R65"/>
    <mergeCell ref="S65:Y65"/>
    <mergeCell ref="Z65:AB65"/>
    <mergeCell ref="AC65:AE65"/>
    <mergeCell ref="AF65:AH65"/>
    <mergeCell ref="AI70:AK70"/>
    <mergeCell ref="Z56:AA56"/>
    <mergeCell ref="E73:AK73"/>
    <mergeCell ref="E74:AK74"/>
    <mergeCell ref="E75:AK75"/>
    <mergeCell ref="U76:W76"/>
    <mergeCell ref="X76:Y76"/>
    <mergeCell ref="Z76:AA76"/>
    <mergeCell ref="AB76:AC76"/>
    <mergeCell ref="AD76:AE76"/>
    <mergeCell ref="AI72:AK72"/>
    <mergeCell ref="AH76:AI76"/>
    <mergeCell ref="E72:K72"/>
    <mergeCell ref="L72:R72"/>
    <mergeCell ref="Z72:AB72"/>
    <mergeCell ref="AC72:AE72"/>
    <mergeCell ref="AF72:AH72"/>
    <mergeCell ref="AF76:AG76"/>
    <mergeCell ref="A5:AK5"/>
    <mergeCell ref="A4:AK4"/>
    <mergeCell ref="A23:AK23"/>
    <mergeCell ref="A24:AK24"/>
    <mergeCell ref="A33:D35"/>
    <mergeCell ref="E33:AK33"/>
    <mergeCell ref="E34:AK34"/>
    <mergeCell ref="E35:AK35"/>
    <mergeCell ref="A31:D31"/>
    <mergeCell ref="E31:K31"/>
    <mergeCell ref="AI32:AK32"/>
    <mergeCell ref="A32:D32"/>
    <mergeCell ref="E32:K32"/>
    <mergeCell ref="L32:R32"/>
    <mergeCell ref="Z32:AB32"/>
    <mergeCell ref="AC32:AE32"/>
    <mergeCell ref="AF32:AH32"/>
    <mergeCell ref="AI30:AK30"/>
    <mergeCell ref="AI29:AK29"/>
    <mergeCell ref="AI31:AK31"/>
    <mergeCell ref="Z30:AB30"/>
    <mergeCell ref="AC30:AE30"/>
    <mergeCell ref="AF30:AH30"/>
    <mergeCell ref="A30:D30"/>
    <mergeCell ref="A68:D68"/>
    <mergeCell ref="E68:K68"/>
    <mergeCell ref="A45:D45"/>
    <mergeCell ref="E45:K45"/>
    <mergeCell ref="L45:R45"/>
    <mergeCell ref="AF104:AH104"/>
    <mergeCell ref="AI106:AK106"/>
    <mergeCell ref="L106:R106"/>
    <mergeCell ref="U56:W56"/>
    <mergeCell ref="X56:Y56"/>
    <mergeCell ref="AI50:AK50"/>
    <mergeCell ref="E49:K49"/>
    <mergeCell ref="L49:R49"/>
    <mergeCell ref="Z49:AB49"/>
    <mergeCell ref="AC49:AE49"/>
    <mergeCell ref="AF49:AH49"/>
    <mergeCell ref="Z106:AB106"/>
    <mergeCell ref="AC106:AE106"/>
    <mergeCell ref="AF106:AH106"/>
    <mergeCell ref="AI86:AK86"/>
    <mergeCell ref="A86:D86"/>
    <mergeCell ref="E86:K86"/>
    <mergeCell ref="L86:R86"/>
    <mergeCell ref="Z86:AB86"/>
    <mergeCell ref="A110:K110"/>
    <mergeCell ref="L108:R108"/>
    <mergeCell ref="Z108:AB108"/>
    <mergeCell ref="AC108:AE108"/>
    <mergeCell ref="AF108:AH108"/>
    <mergeCell ref="AC109:AE109"/>
    <mergeCell ref="AF109:AH109"/>
    <mergeCell ref="A83:AK83"/>
    <mergeCell ref="A81:F81"/>
    <mergeCell ref="G81:P81"/>
    <mergeCell ref="Q81:W81"/>
    <mergeCell ref="X81:AD81"/>
    <mergeCell ref="AE81:AK81"/>
    <mergeCell ref="AI109:AK109"/>
    <mergeCell ref="AI110:AK110"/>
    <mergeCell ref="AI104:AK104"/>
    <mergeCell ref="L105:R105"/>
    <mergeCell ref="Z105:AB105"/>
    <mergeCell ref="AC105:AE105"/>
    <mergeCell ref="AF105:AH105"/>
    <mergeCell ref="AI105:AK105"/>
    <mergeCell ref="L104:R104"/>
    <mergeCell ref="Z104:AB104"/>
    <mergeCell ref="AC104:AE104"/>
    <mergeCell ref="AC86:AE86"/>
    <mergeCell ref="AF86:AH86"/>
    <mergeCell ref="AI89:AK89"/>
    <mergeCell ref="A89:D89"/>
    <mergeCell ref="E89:K89"/>
    <mergeCell ref="L89:R89"/>
    <mergeCell ref="Z89:AB89"/>
    <mergeCell ref="AC89:AE89"/>
    <mergeCell ref="AF89:AH89"/>
    <mergeCell ref="AI87:AK87"/>
    <mergeCell ref="A88:D88"/>
    <mergeCell ref="E88:K88"/>
    <mergeCell ref="L88:R88"/>
    <mergeCell ref="Z88:AB88"/>
    <mergeCell ref="AC88:AE88"/>
    <mergeCell ref="AF88:AH88"/>
    <mergeCell ref="A87:D87"/>
    <mergeCell ref="Z84:AB84"/>
    <mergeCell ref="AC84:AE84"/>
    <mergeCell ref="AF84:AH84"/>
    <mergeCell ref="A70:D70"/>
    <mergeCell ref="E70:K70"/>
    <mergeCell ref="A62:B62"/>
    <mergeCell ref="C62:D62"/>
    <mergeCell ref="E62:F62"/>
    <mergeCell ref="G62:P62"/>
    <mergeCell ref="Q62:W62"/>
    <mergeCell ref="X62:AD62"/>
    <mergeCell ref="E67:K67"/>
    <mergeCell ref="L67:R67"/>
    <mergeCell ref="Z67:AB67"/>
    <mergeCell ref="AC67:AE67"/>
    <mergeCell ref="AF67:AH67"/>
    <mergeCell ref="A66:D66"/>
    <mergeCell ref="E66:K66"/>
    <mergeCell ref="L66:R66"/>
    <mergeCell ref="Z66:AB66"/>
    <mergeCell ref="AC66:AE66"/>
    <mergeCell ref="L68:R68"/>
    <mergeCell ref="Z68:AB68"/>
    <mergeCell ref="AF66:AH66"/>
    <mergeCell ref="A44:AK44"/>
    <mergeCell ref="A42:B42"/>
    <mergeCell ref="C42:D42"/>
    <mergeCell ref="E42:F42"/>
    <mergeCell ref="G42:P42"/>
    <mergeCell ref="Q42:W42"/>
    <mergeCell ref="X42:AD42"/>
    <mergeCell ref="A43:AK43"/>
    <mergeCell ref="L48:R48"/>
    <mergeCell ref="Z48:AB48"/>
    <mergeCell ref="AC48:AE48"/>
    <mergeCell ref="S45:Y45"/>
    <mergeCell ref="Z45:AB45"/>
    <mergeCell ref="AC45:AE45"/>
    <mergeCell ref="A46:D46"/>
    <mergeCell ref="AC47:AE47"/>
    <mergeCell ref="AF47:AH47"/>
    <mergeCell ref="A47:D47"/>
    <mergeCell ref="E47:K47"/>
    <mergeCell ref="L47:R47"/>
    <mergeCell ref="Z47:AB47"/>
    <mergeCell ref="A48:D48"/>
    <mergeCell ref="E48:K48"/>
    <mergeCell ref="AF48:AH48"/>
    <mergeCell ref="U36:W36"/>
    <mergeCell ref="X36:Y36"/>
    <mergeCell ref="Z36:AA36"/>
    <mergeCell ref="AB36:AC36"/>
    <mergeCell ref="AD36:AE36"/>
    <mergeCell ref="AF36:AG36"/>
    <mergeCell ref="A40:AK40"/>
    <mergeCell ref="A41:F41"/>
    <mergeCell ref="G41:P41"/>
    <mergeCell ref="Q41:W41"/>
    <mergeCell ref="X41:AD41"/>
    <mergeCell ref="AE41:AK41"/>
    <mergeCell ref="AH36:AI36"/>
    <mergeCell ref="A37:AK37"/>
    <mergeCell ref="A38:AK38"/>
    <mergeCell ref="B39:K39"/>
    <mergeCell ref="AH39:AI39"/>
    <mergeCell ref="S39:V39"/>
    <mergeCell ref="W39:AG39"/>
    <mergeCell ref="E30:K30"/>
    <mergeCell ref="L30:R30"/>
    <mergeCell ref="A29:D29"/>
    <mergeCell ref="E29:K29"/>
    <mergeCell ref="L29:R29"/>
    <mergeCell ref="Z29:AB29"/>
    <mergeCell ref="AC29:AE29"/>
    <mergeCell ref="AF29:AH29"/>
    <mergeCell ref="E25:K25"/>
    <mergeCell ref="L25:R25"/>
    <mergeCell ref="S25:Y25"/>
    <mergeCell ref="Z25:AB25"/>
    <mergeCell ref="AF28:AH28"/>
    <mergeCell ref="AC25:AE25"/>
    <mergeCell ref="AF25:AH25"/>
    <mergeCell ref="AI28:AK28"/>
    <mergeCell ref="A27:D27"/>
    <mergeCell ref="E27:K27"/>
    <mergeCell ref="L27:R27"/>
    <mergeCell ref="Z27:AB27"/>
    <mergeCell ref="AC27:AE27"/>
    <mergeCell ref="AF27:AH27"/>
    <mergeCell ref="AI27:AK27"/>
    <mergeCell ref="A28:D28"/>
    <mergeCell ref="E28:K28"/>
    <mergeCell ref="L28:R28"/>
    <mergeCell ref="Z28:AB28"/>
    <mergeCell ref="AC28:AE28"/>
    <mergeCell ref="A22:B22"/>
    <mergeCell ref="C22:D22"/>
    <mergeCell ref="E22:F22"/>
    <mergeCell ref="G22:P22"/>
    <mergeCell ref="Q22:W22"/>
    <mergeCell ref="X22:AD22"/>
    <mergeCell ref="A20:AK20"/>
    <mergeCell ref="A21:F21"/>
    <mergeCell ref="G21:P21"/>
    <mergeCell ref="Q21:W21"/>
    <mergeCell ref="X21:AD21"/>
    <mergeCell ref="AE21:AK21"/>
    <mergeCell ref="AI25:AK25"/>
    <mergeCell ref="A26:D26"/>
    <mergeCell ref="E26:K26"/>
    <mergeCell ref="L26:R26"/>
    <mergeCell ref="Z26:AB26"/>
    <mergeCell ref="AC26:AE26"/>
    <mergeCell ref="AF26:AH26"/>
    <mergeCell ref="AI26:AK26"/>
    <mergeCell ref="A25:D25"/>
    <mergeCell ref="AF16:AG16"/>
    <mergeCell ref="AH16:AI16"/>
    <mergeCell ref="A17:AK17"/>
    <mergeCell ref="A18:AK18"/>
    <mergeCell ref="B19:K19"/>
    <mergeCell ref="S19:V19"/>
    <mergeCell ref="W19:AG19"/>
    <mergeCell ref="AH19:AI19"/>
    <mergeCell ref="A13:D15"/>
    <mergeCell ref="E13:AK13"/>
    <mergeCell ref="E14:AK14"/>
    <mergeCell ref="E15:AK15"/>
    <mergeCell ref="U16:W16"/>
    <mergeCell ref="X16:Y16"/>
    <mergeCell ref="Z16:AA16"/>
    <mergeCell ref="AB16:AC16"/>
    <mergeCell ref="AD16:AE16"/>
    <mergeCell ref="AI12:AK12"/>
    <mergeCell ref="A12:D12"/>
    <mergeCell ref="E12:K12"/>
    <mergeCell ref="L12:R12"/>
    <mergeCell ref="Z12:AB12"/>
    <mergeCell ref="AC12:AE12"/>
    <mergeCell ref="AF12:AH12"/>
    <mergeCell ref="AI10:AK10"/>
    <mergeCell ref="A11:D11"/>
    <mergeCell ref="E11:K11"/>
    <mergeCell ref="L11:R11"/>
    <mergeCell ref="Z11:AB11"/>
    <mergeCell ref="AC11:AE11"/>
    <mergeCell ref="AF11:AH11"/>
    <mergeCell ref="AI11:AK11"/>
    <mergeCell ref="A10:D10"/>
    <mergeCell ref="E10:K10"/>
    <mergeCell ref="L10:R10"/>
    <mergeCell ref="Z10:AB10"/>
    <mergeCell ref="AC10:AE10"/>
    <mergeCell ref="AF10:AH10"/>
    <mergeCell ref="AI8:AK8"/>
    <mergeCell ref="A9:D9"/>
    <mergeCell ref="E9:K9"/>
    <mergeCell ref="L9:R9"/>
    <mergeCell ref="Z9:AB9"/>
    <mergeCell ref="AC9:AE9"/>
    <mergeCell ref="AF9:AH9"/>
    <mergeCell ref="AI9:AK9"/>
    <mergeCell ref="A8:D8"/>
    <mergeCell ref="E8:K8"/>
    <mergeCell ref="L8:R8"/>
    <mergeCell ref="Z8:AB8"/>
    <mergeCell ref="AC8:AE8"/>
    <mergeCell ref="AF8:AH8"/>
    <mergeCell ref="AC6:AE6"/>
    <mergeCell ref="AF6:AH6"/>
    <mergeCell ref="AI6:AK6"/>
    <mergeCell ref="A7:D7"/>
    <mergeCell ref="E7:K7"/>
    <mergeCell ref="L7:R7"/>
    <mergeCell ref="Z7:AB7"/>
    <mergeCell ref="AC7:AE7"/>
    <mergeCell ref="AF7:AH7"/>
    <mergeCell ref="AI7:AK7"/>
    <mergeCell ref="A6:D6"/>
    <mergeCell ref="E6:K6"/>
    <mergeCell ref="L6:R6"/>
    <mergeCell ref="S6:Y6"/>
    <mergeCell ref="Z6:AB6"/>
    <mergeCell ref="A3:B3"/>
    <mergeCell ref="C3:D3"/>
    <mergeCell ref="E3:F3"/>
    <mergeCell ref="G3:P3"/>
    <mergeCell ref="Q3:W3"/>
    <mergeCell ref="X3:AD3"/>
    <mergeCell ref="A1:AK1"/>
    <mergeCell ref="A2:F2"/>
    <mergeCell ref="G2:P2"/>
    <mergeCell ref="Q2:W2"/>
    <mergeCell ref="X2:AD2"/>
    <mergeCell ref="AE2:AK2"/>
  </mergeCells>
  <phoneticPr fontId="3"/>
  <pageMargins left="0.7" right="0.7" top="0.75" bottom="0.75" header="0.3" footer="0.3"/>
  <pageSetup paperSize="9" scale="99" orientation="portrait" errors="blank" r:id="rId1"/>
  <headerFooter alignWithMargins="0"/>
  <rowBreaks count="5" manualBreakCount="5">
    <brk id="19" max="36" man="1"/>
    <brk id="39" max="36" man="1"/>
    <brk id="59" max="36" man="1"/>
    <brk id="79" max="36" man="1"/>
    <brk id="97" max="36" man="1"/>
  </rowBreaks>
  <colBreaks count="1" manualBreakCount="1">
    <brk id="37" max="181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600-000000000000}">
          <x14:formula1>
            <xm:f>選手登録!$O$8:$O$57</xm:f>
          </x14:formula1>
          <xm:sqref>E7:K12 E46:K52 E26:K32 E66:K72 E85:K90 B107:G110 A105:A110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S86"/>
  <sheetViews>
    <sheetView view="pageBreakPreview" zoomScaleNormal="100" zoomScaleSheetLayoutView="100" zoomScalePageLayoutView="60" workbookViewId="0">
      <selection activeCell="A5" sqref="A5:AK5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50.1" customHeight="1" x14ac:dyDescent="0.2">
      <c r="A1" s="93" t="str">
        <f>男子団体!A1</f>
        <v>令和６年度　京都府高等学校総合体育大会柔道競技（団体試合）　申込書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</row>
    <row r="2" spans="1:45" ht="20.100000000000001" customHeight="1" x14ac:dyDescent="0.2">
      <c r="A2" s="85" t="s">
        <v>0</v>
      </c>
      <c r="B2" s="85"/>
      <c r="C2" s="85"/>
      <c r="D2" s="85"/>
      <c r="E2" s="85"/>
      <c r="F2" s="85"/>
      <c r="G2" s="85" t="s">
        <v>1</v>
      </c>
      <c r="H2" s="85"/>
      <c r="I2" s="85"/>
      <c r="J2" s="85"/>
      <c r="K2" s="85"/>
      <c r="L2" s="85"/>
      <c r="M2" s="85"/>
      <c r="N2" s="85"/>
      <c r="O2" s="85"/>
      <c r="P2" s="85"/>
      <c r="Q2" s="91" t="s">
        <v>138</v>
      </c>
      <c r="R2" s="92"/>
      <c r="S2" s="92"/>
      <c r="T2" s="92"/>
      <c r="U2" s="92"/>
      <c r="V2" s="92"/>
      <c r="W2" s="109"/>
      <c r="X2" s="91" t="s">
        <v>137</v>
      </c>
      <c r="Y2" s="92"/>
      <c r="Z2" s="92"/>
      <c r="AA2" s="92"/>
      <c r="AB2" s="92"/>
      <c r="AC2" s="92"/>
      <c r="AD2" s="109"/>
      <c r="AE2" s="85" t="s">
        <v>139</v>
      </c>
      <c r="AF2" s="85"/>
      <c r="AG2" s="85"/>
      <c r="AH2" s="85"/>
      <c r="AI2" s="85"/>
      <c r="AJ2" s="85"/>
      <c r="AK2" s="85"/>
    </row>
    <row r="3" spans="1:45" ht="45" customHeight="1" x14ac:dyDescent="0.2">
      <c r="A3" s="106" t="str">
        <f>MID(選手登録!$A$3,1,1)</f>
        <v>3</v>
      </c>
      <c r="B3" s="107"/>
      <c r="C3" s="106" t="str">
        <f>MID(選手登録!$A$3,2,1)</f>
        <v>7</v>
      </c>
      <c r="D3" s="107"/>
      <c r="E3" s="106" t="str">
        <f>MID(選手登録!$A$3,3,1)</f>
        <v>3</v>
      </c>
      <c r="F3" s="107"/>
      <c r="G3" s="98" t="str">
        <f>選手登録!$B$3</f>
        <v>花園高等学校</v>
      </c>
      <c r="H3" s="98"/>
      <c r="I3" s="98"/>
      <c r="J3" s="98"/>
      <c r="K3" s="98"/>
      <c r="L3" s="98"/>
      <c r="M3" s="98"/>
      <c r="N3" s="98"/>
      <c r="O3" s="98"/>
      <c r="P3" s="98"/>
      <c r="Q3" s="106" t="str">
        <f>選手登録!$O$4</f>
        <v xml:space="preserve"> </v>
      </c>
      <c r="R3" s="108"/>
      <c r="S3" s="108"/>
      <c r="T3" s="108"/>
      <c r="U3" s="108"/>
      <c r="V3" s="108"/>
      <c r="W3" s="108"/>
      <c r="X3" s="79" t="str">
        <f>選手登録!$P$4</f>
        <v xml:space="preserve"> </v>
      </c>
      <c r="Y3" s="80"/>
      <c r="Z3" s="80"/>
      <c r="AA3" s="80"/>
      <c r="AB3" s="80"/>
      <c r="AC3" s="80"/>
      <c r="AD3" s="80"/>
      <c r="AE3" s="45" t="str">
        <f>MID(選手登録!$I$4,4,1)</f>
        <v/>
      </c>
      <c r="AF3" s="45" t="str">
        <f>MID(選手登録!$I$4,5,1)</f>
        <v/>
      </c>
      <c r="AG3" s="45" t="str">
        <f>MID(選手登録!$I$4,6,1)</f>
        <v/>
      </c>
      <c r="AH3" s="45" t="str">
        <f>MID(選手登録!$I$4,7,1)</f>
        <v/>
      </c>
      <c r="AI3" s="45" t="str">
        <f>MID(選手登録!$I$4,8,1)</f>
        <v/>
      </c>
      <c r="AJ3" s="45" t="str">
        <f>MID(選手登録!$I$4,9,1)</f>
        <v/>
      </c>
      <c r="AK3" s="45" t="str">
        <f>MID(選手登録!$I$4,10,1)</f>
        <v/>
      </c>
    </row>
    <row r="4" spans="1:45" ht="45" customHeight="1" x14ac:dyDescent="0.2">
      <c r="A4" s="67" t="s">
        <v>24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116"/>
    </row>
    <row r="5" spans="1:45" ht="45" customHeight="1" x14ac:dyDescent="0.2">
      <c r="A5" s="113" t="s">
        <v>97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5"/>
    </row>
    <row r="6" spans="1:45" ht="30" customHeight="1" x14ac:dyDescent="0.2">
      <c r="A6" s="110" t="s">
        <v>13</v>
      </c>
      <c r="B6" s="111"/>
      <c r="C6" s="111"/>
      <c r="D6" s="112"/>
      <c r="E6" s="91" t="s">
        <v>136</v>
      </c>
      <c r="F6" s="92"/>
      <c r="G6" s="92"/>
      <c r="H6" s="92"/>
      <c r="I6" s="92"/>
      <c r="J6" s="92"/>
      <c r="K6" s="92"/>
      <c r="L6" s="85" t="s">
        <v>137</v>
      </c>
      <c r="M6" s="85"/>
      <c r="N6" s="85"/>
      <c r="O6" s="85"/>
      <c r="P6" s="85"/>
      <c r="Q6" s="85"/>
      <c r="R6" s="85"/>
      <c r="S6" s="85" t="s">
        <v>139</v>
      </c>
      <c r="T6" s="85"/>
      <c r="U6" s="85"/>
      <c r="V6" s="85"/>
      <c r="W6" s="85"/>
      <c r="X6" s="85"/>
      <c r="Y6" s="85"/>
      <c r="Z6" s="85" t="s">
        <v>6</v>
      </c>
      <c r="AA6" s="85"/>
      <c r="AB6" s="85"/>
      <c r="AC6" s="85" t="s">
        <v>7</v>
      </c>
      <c r="AD6" s="85"/>
      <c r="AE6" s="85"/>
      <c r="AF6" s="85" t="s">
        <v>8</v>
      </c>
      <c r="AG6" s="85"/>
      <c r="AH6" s="85"/>
      <c r="AI6" s="85" t="s">
        <v>9</v>
      </c>
      <c r="AJ6" s="85"/>
      <c r="AK6" s="85"/>
    </row>
    <row r="7" spans="1:45" ht="45" customHeight="1" x14ac:dyDescent="0.2">
      <c r="A7" s="78" t="s">
        <v>14</v>
      </c>
      <c r="B7" s="78"/>
      <c r="C7" s="78"/>
      <c r="D7" s="78"/>
      <c r="E7" s="76"/>
      <c r="F7" s="77"/>
      <c r="G7" s="77"/>
      <c r="H7" s="77"/>
      <c r="I7" s="77"/>
      <c r="J7" s="77"/>
      <c r="K7" s="77"/>
      <c r="L7" s="78" t="e">
        <f>VLOOKUP($E7,選手登録!$O$8:$AD$57,2,0)</f>
        <v>#N/A</v>
      </c>
      <c r="M7" s="78"/>
      <c r="N7" s="78"/>
      <c r="O7" s="78"/>
      <c r="P7" s="78"/>
      <c r="Q7" s="78"/>
      <c r="R7" s="78"/>
      <c r="S7" s="40" t="e">
        <f>VLOOKUP($E7,選手登録!$O$8:$AD$57,6,0)</f>
        <v>#N/A</v>
      </c>
      <c r="T7" s="40" t="e">
        <f>VLOOKUP($E7,選手登録!$O$8:$AD$57,7,0)</f>
        <v>#N/A</v>
      </c>
      <c r="U7" s="40" t="e">
        <f>VLOOKUP($E7,選手登録!$O$8:$AD$57,8,0)</f>
        <v>#N/A</v>
      </c>
      <c r="V7" s="40" t="e">
        <f>VLOOKUP($E7,選手登録!$O$8:$AD$57,9,0)</f>
        <v>#N/A</v>
      </c>
      <c r="W7" s="40" t="e">
        <f>VLOOKUP($E7,選手登録!$O$8:$AD$57,10,0)</f>
        <v>#N/A</v>
      </c>
      <c r="X7" s="40" t="e">
        <f>VLOOKUP($E7,選手登録!$O$8:$AD$57,11,0)</f>
        <v>#N/A</v>
      </c>
      <c r="Y7" s="40" t="e">
        <f>VLOOKUP($E7,選手登録!$O$8:$AD$57,12,0)</f>
        <v>#N/A</v>
      </c>
      <c r="Z7" s="79" t="e">
        <f>VLOOKUP($E7,選手登録!$O$8:$AD$57,13,0)</f>
        <v>#N/A</v>
      </c>
      <c r="AA7" s="80" t="e">
        <f t="shared" ref="AA7:AB10" si="0">VLOOKUP($E7,データ,13,0)</f>
        <v>#NAME?</v>
      </c>
      <c r="AB7" s="81" t="e">
        <f t="shared" si="0"/>
        <v>#NAME?</v>
      </c>
      <c r="AC7" s="79" t="e">
        <f>VLOOKUP($E7,選手登録!$O$8:$AD$57,14,0)</f>
        <v>#N/A</v>
      </c>
      <c r="AD7" s="80" t="e">
        <f t="shared" ref="AD7:AE10" si="1">VLOOKUP($E7,データ,13,0)</f>
        <v>#NAME?</v>
      </c>
      <c r="AE7" s="81" t="e">
        <f t="shared" si="1"/>
        <v>#NAME?</v>
      </c>
      <c r="AF7" s="79" t="e">
        <f>VLOOKUP($E7,選手登録!$O$8:$AD$57,15,0)</f>
        <v>#N/A</v>
      </c>
      <c r="AG7" s="80" t="e">
        <f t="shared" ref="AG7:AH10" si="2">VLOOKUP($E7,データ,13,0)</f>
        <v>#NAME?</v>
      </c>
      <c r="AH7" s="81" t="e">
        <f t="shared" si="2"/>
        <v>#NAME?</v>
      </c>
      <c r="AI7" s="79" t="e">
        <f>VLOOKUP($E7,選手登録!$O$8:$AD$57,16,0)</f>
        <v>#N/A</v>
      </c>
      <c r="AJ7" s="80" t="e">
        <f t="shared" ref="AJ7:AK10" si="3">VLOOKUP($E7,データ,13,0)</f>
        <v>#NAME?</v>
      </c>
      <c r="AK7" s="81" t="e">
        <f t="shared" si="3"/>
        <v>#NAME?</v>
      </c>
      <c r="AQ7" s="1" t="str">
        <f>A7</f>
        <v>大将</v>
      </c>
      <c r="AR7" s="1">
        <f t="shared" ref="AR7:AR10" si="4">$N$5</f>
        <v>0</v>
      </c>
      <c r="AS7" s="1" t="e">
        <f t="shared" ref="AS7:AS10" si="5">VLOOKUP(E7,データ,3,0)</f>
        <v>#NAME?</v>
      </c>
    </row>
    <row r="8" spans="1:45" ht="45" customHeight="1" x14ac:dyDescent="0.2">
      <c r="A8" s="78" t="s">
        <v>16</v>
      </c>
      <c r="B8" s="78"/>
      <c r="C8" s="78"/>
      <c r="D8" s="78"/>
      <c r="E8" s="76"/>
      <c r="F8" s="77"/>
      <c r="G8" s="77"/>
      <c r="H8" s="77"/>
      <c r="I8" s="77"/>
      <c r="J8" s="77"/>
      <c r="K8" s="77"/>
      <c r="L8" s="78" t="e">
        <f>VLOOKUP($E8,選手登録!$O$8:$AD$57,2,0)</f>
        <v>#N/A</v>
      </c>
      <c r="M8" s="78"/>
      <c r="N8" s="78"/>
      <c r="O8" s="78"/>
      <c r="P8" s="78"/>
      <c r="Q8" s="78"/>
      <c r="R8" s="78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9" t="e">
        <f>VLOOKUP($E8,選手登録!$O$8:$AD$57,13,0)</f>
        <v>#N/A</v>
      </c>
      <c r="AA8" s="80" t="e">
        <f t="shared" si="0"/>
        <v>#NAME?</v>
      </c>
      <c r="AB8" s="81" t="e">
        <f t="shared" si="0"/>
        <v>#NAME?</v>
      </c>
      <c r="AC8" s="79" t="e">
        <f>VLOOKUP($E8,選手登録!$O$8:$AD$57,14,0)</f>
        <v>#N/A</v>
      </c>
      <c r="AD8" s="80" t="e">
        <f t="shared" si="1"/>
        <v>#NAME?</v>
      </c>
      <c r="AE8" s="81" t="e">
        <f t="shared" si="1"/>
        <v>#NAME?</v>
      </c>
      <c r="AF8" s="79" t="e">
        <f>VLOOKUP($E8,選手登録!$O$8:$AD$57,15,0)</f>
        <v>#N/A</v>
      </c>
      <c r="AG8" s="80" t="e">
        <f t="shared" si="2"/>
        <v>#NAME?</v>
      </c>
      <c r="AH8" s="81" t="e">
        <f t="shared" si="2"/>
        <v>#NAME?</v>
      </c>
      <c r="AI8" s="79" t="e">
        <f>VLOOKUP($E8,選手登録!$O$8:$AD$57,16,0)</f>
        <v>#N/A</v>
      </c>
      <c r="AJ8" s="80" t="e">
        <f t="shared" si="3"/>
        <v>#NAME?</v>
      </c>
      <c r="AK8" s="81" t="e">
        <f t="shared" si="3"/>
        <v>#NAME?</v>
      </c>
      <c r="AQ8" s="1" t="str">
        <f t="shared" ref="AQ8:AQ10" si="6">A8</f>
        <v>中堅</v>
      </c>
      <c r="AR8" s="1">
        <f t="shared" si="4"/>
        <v>0</v>
      </c>
      <c r="AS8" s="1" t="e">
        <f t="shared" si="5"/>
        <v>#NAME?</v>
      </c>
    </row>
    <row r="9" spans="1:45" ht="45" customHeight="1" x14ac:dyDescent="0.2">
      <c r="A9" s="78" t="s">
        <v>18</v>
      </c>
      <c r="B9" s="78"/>
      <c r="C9" s="78"/>
      <c r="D9" s="78"/>
      <c r="E9" s="76"/>
      <c r="F9" s="77"/>
      <c r="G9" s="77"/>
      <c r="H9" s="77"/>
      <c r="I9" s="77"/>
      <c r="J9" s="77"/>
      <c r="K9" s="77"/>
      <c r="L9" s="78" t="e">
        <f>VLOOKUP($E9,選手登録!$O$8:$AD$57,2,0)</f>
        <v>#N/A</v>
      </c>
      <c r="M9" s="78"/>
      <c r="N9" s="78"/>
      <c r="O9" s="78"/>
      <c r="P9" s="78"/>
      <c r="Q9" s="78"/>
      <c r="R9" s="78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9" t="e">
        <f>VLOOKUP($E9,選手登録!$O$8:$AD$57,13,0)</f>
        <v>#N/A</v>
      </c>
      <c r="AA9" s="80" t="e">
        <f t="shared" si="0"/>
        <v>#NAME?</v>
      </c>
      <c r="AB9" s="81" t="e">
        <f t="shared" si="0"/>
        <v>#NAME?</v>
      </c>
      <c r="AC9" s="79" t="e">
        <f>VLOOKUP($E9,選手登録!$O$8:$AD$57,14,0)</f>
        <v>#N/A</v>
      </c>
      <c r="AD9" s="80" t="e">
        <f t="shared" si="1"/>
        <v>#NAME?</v>
      </c>
      <c r="AE9" s="81" t="e">
        <f t="shared" si="1"/>
        <v>#NAME?</v>
      </c>
      <c r="AF9" s="79" t="e">
        <f>VLOOKUP($E9,選手登録!$O$8:$AD$57,15,0)</f>
        <v>#N/A</v>
      </c>
      <c r="AG9" s="80" t="e">
        <f t="shared" si="2"/>
        <v>#NAME?</v>
      </c>
      <c r="AH9" s="81" t="e">
        <f t="shared" si="2"/>
        <v>#NAME?</v>
      </c>
      <c r="AI9" s="79" t="e">
        <f>VLOOKUP($E9,選手登録!$O$8:$AD$57,16,0)</f>
        <v>#N/A</v>
      </c>
      <c r="AJ9" s="80" t="e">
        <f t="shared" si="3"/>
        <v>#NAME?</v>
      </c>
      <c r="AK9" s="81" t="e">
        <f t="shared" si="3"/>
        <v>#NAME?</v>
      </c>
      <c r="AQ9" s="1" t="str">
        <f t="shared" si="6"/>
        <v>先鋒</v>
      </c>
      <c r="AR9" s="1">
        <f t="shared" si="4"/>
        <v>0</v>
      </c>
      <c r="AS9" s="1" t="e">
        <f t="shared" si="5"/>
        <v>#NAME?</v>
      </c>
    </row>
    <row r="10" spans="1:45" ht="45" customHeight="1" x14ac:dyDescent="0.2">
      <c r="A10" s="78" t="s">
        <v>19</v>
      </c>
      <c r="B10" s="78"/>
      <c r="C10" s="78"/>
      <c r="D10" s="78"/>
      <c r="E10" s="76"/>
      <c r="F10" s="77"/>
      <c r="G10" s="77"/>
      <c r="H10" s="77"/>
      <c r="I10" s="77"/>
      <c r="J10" s="77"/>
      <c r="K10" s="77"/>
      <c r="L10" s="78" t="e">
        <f>VLOOKUP($E10,選手登録!$O$8:$AD$57,2,0)</f>
        <v>#N/A</v>
      </c>
      <c r="M10" s="78"/>
      <c r="N10" s="78"/>
      <c r="O10" s="78"/>
      <c r="P10" s="78"/>
      <c r="Q10" s="78"/>
      <c r="R10" s="78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9" t="e">
        <f>VLOOKUP($E10,選手登録!$O$8:$AD$57,13,0)</f>
        <v>#N/A</v>
      </c>
      <c r="AA10" s="80" t="e">
        <f t="shared" si="0"/>
        <v>#NAME?</v>
      </c>
      <c r="AB10" s="81" t="e">
        <f t="shared" si="0"/>
        <v>#NAME?</v>
      </c>
      <c r="AC10" s="79" t="e">
        <f>VLOOKUP($E10,選手登録!$O$8:$AD$57,14,0)</f>
        <v>#N/A</v>
      </c>
      <c r="AD10" s="80" t="e">
        <f t="shared" si="1"/>
        <v>#NAME?</v>
      </c>
      <c r="AE10" s="81" t="e">
        <f t="shared" si="1"/>
        <v>#NAME?</v>
      </c>
      <c r="AF10" s="79" t="e">
        <f>VLOOKUP($E10,選手登録!$O$8:$AD$57,15,0)</f>
        <v>#N/A</v>
      </c>
      <c r="AG10" s="80" t="e">
        <f t="shared" si="2"/>
        <v>#NAME?</v>
      </c>
      <c r="AH10" s="81" t="e">
        <f t="shared" si="2"/>
        <v>#NAME?</v>
      </c>
      <c r="AI10" s="79" t="e">
        <f>VLOOKUP($E10,選手登録!$O$8:$AD$57,16,0)</f>
        <v>#N/A</v>
      </c>
      <c r="AJ10" s="80" t="e">
        <f t="shared" si="3"/>
        <v>#NAME?</v>
      </c>
      <c r="AK10" s="81" t="e">
        <f t="shared" si="3"/>
        <v>#NAME?</v>
      </c>
      <c r="AQ10" s="1" t="str">
        <f t="shared" si="6"/>
        <v>補欠</v>
      </c>
      <c r="AR10" s="1">
        <f t="shared" si="4"/>
        <v>0</v>
      </c>
      <c r="AS10" s="1" t="e">
        <f t="shared" si="5"/>
        <v>#NAME?</v>
      </c>
    </row>
    <row r="11" spans="1:45" ht="18" customHeight="1" x14ac:dyDescent="0.2">
      <c r="A11" s="67" t="s">
        <v>10</v>
      </c>
      <c r="B11" s="68"/>
      <c r="C11" s="68"/>
      <c r="D11" s="68"/>
      <c r="E11" s="69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1"/>
    </row>
    <row r="12" spans="1:45" ht="18" customHeight="1" x14ac:dyDescent="0.2">
      <c r="A12" s="62"/>
      <c r="B12" s="63"/>
      <c r="C12" s="63"/>
      <c r="D12" s="63"/>
      <c r="E12" s="72" t="s">
        <v>152</v>
      </c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4"/>
    </row>
    <row r="13" spans="1:45" ht="18" customHeight="1" x14ac:dyDescent="0.2">
      <c r="A13" s="62"/>
      <c r="B13" s="63"/>
      <c r="C13" s="63"/>
      <c r="D13" s="63"/>
      <c r="E13" s="72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4"/>
    </row>
    <row r="14" spans="1:45" ht="25.5" customHeight="1" x14ac:dyDescent="0.2">
      <c r="A14" s="38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68" t="s">
        <v>143</v>
      </c>
      <c r="V14" s="68"/>
      <c r="W14" s="68"/>
      <c r="X14" s="68"/>
      <c r="Y14" s="68"/>
      <c r="Z14" s="68" t="s">
        <v>144</v>
      </c>
      <c r="AA14" s="68"/>
      <c r="AB14" s="68"/>
      <c r="AC14" s="68"/>
      <c r="AD14" s="68" t="s">
        <v>142</v>
      </c>
      <c r="AE14" s="68"/>
      <c r="AF14" s="68"/>
      <c r="AG14" s="68"/>
      <c r="AH14" s="68" t="s">
        <v>141</v>
      </c>
      <c r="AI14" s="68"/>
      <c r="AJ14" s="39"/>
      <c r="AK14" s="41"/>
    </row>
    <row r="15" spans="1:45" ht="25.5" customHeight="1" x14ac:dyDescent="0.2">
      <c r="A15" s="59" t="s">
        <v>147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1"/>
    </row>
    <row r="16" spans="1:45" ht="25.5" customHeight="1" x14ac:dyDescent="0.2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4"/>
    </row>
    <row r="17" spans="1:45" ht="25.5" customHeight="1" x14ac:dyDescent="0.2">
      <c r="A17" s="44"/>
      <c r="B17" s="65" t="str">
        <f>選手登録!$B$3</f>
        <v>花園高等学校</v>
      </c>
      <c r="C17" s="65"/>
      <c r="D17" s="65"/>
      <c r="E17" s="65"/>
      <c r="F17" s="65"/>
      <c r="G17" s="65"/>
      <c r="H17" s="65"/>
      <c r="I17" s="65"/>
      <c r="J17" s="65"/>
      <c r="K17" s="65"/>
      <c r="L17" s="42"/>
      <c r="M17" s="42"/>
      <c r="N17" s="42"/>
      <c r="O17" s="42"/>
      <c r="P17" s="42"/>
      <c r="Q17" s="42"/>
      <c r="R17" s="42"/>
      <c r="S17" s="65" t="s">
        <v>146</v>
      </c>
      <c r="T17" s="65"/>
      <c r="U17" s="65"/>
      <c r="V17" s="65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5" t="s">
        <v>145</v>
      </c>
      <c r="AI17" s="65"/>
      <c r="AJ17" s="47"/>
      <c r="AK17" s="48"/>
    </row>
    <row r="18" spans="1:45" ht="50.1" customHeight="1" x14ac:dyDescent="0.2">
      <c r="A18" s="93" t="str">
        <f>$A$1</f>
        <v>令和６年度　京都府高等学校総合体育大会柔道競技（団体試合）　申込書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5"/>
    </row>
    <row r="19" spans="1:45" ht="20.100000000000001" customHeight="1" x14ac:dyDescent="0.2">
      <c r="A19" s="85" t="s">
        <v>0</v>
      </c>
      <c r="B19" s="85"/>
      <c r="C19" s="85"/>
      <c r="D19" s="85"/>
      <c r="E19" s="85"/>
      <c r="F19" s="85"/>
      <c r="G19" s="85" t="s">
        <v>1</v>
      </c>
      <c r="H19" s="85"/>
      <c r="I19" s="85"/>
      <c r="J19" s="85"/>
      <c r="K19" s="85"/>
      <c r="L19" s="85"/>
      <c r="M19" s="85"/>
      <c r="N19" s="85"/>
      <c r="O19" s="85"/>
      <c r="P19" s="85"/>
      <c r="Q19" s="91" t="s">
        <v>138</v>
      </c>
      <c r="R19" s="92"/>
      <c r="S19" s="92"/>
      <c r="T19" s="92"/>
      <c r="U19" s="92"/>
      <c r="V19" s="92"/>
      <c r="W19" s="109"/>
      <c r="X19" s="91" t="s">
        <v>137</v>
      </c>
      <c r="Y19" s="92"/>
      <c r="Z19" s="92"/>
      <c r="AA19" s="92"/>
      <c r="AB19" s="92"/>
      <c r="AC19" s="92"/>
      <c r="AD19" s="109"/>
      <c r="AE19" s="85" t="s">
        <v>139</v>
      </c>
      <c r="AF19" s="85"/>
      <c r="AG19" s="85"/>
      <c r="AH19" s="85"/>
      <c r="AI19" s="85"/>
      <c r="AJ19" s="85"/>
      <c r="AK19" s="85"/>
    </row>
    <row r="20" spans="1:45" ht="45" customHeight="1" x14ac:dyDescent="0.2">
      <c r="A20" s="106" t="str">
        <f>MID(選手登録!$A$3,1,1)</f>
        <v>3</v>
      </c>
      <c r="B20" s="107"/>
      <c r="C20" s="106" t="str">
        <f>MID(選手登録!$A$3,2,1)</f>
        <v>7</v>
      </c>
      <c r="D20" s="107"/>
      <c r="E20" s="106" t="str">
        <f>MID(選手登録!$A$3,3,1)</f>
        <v>3</v>
      </c>
      <c r="F20" s="107"/>
      <c r="G20" s="98" t="str">
        <f>選手登録!$B$3</f>
        <v>花園高等学校</v>
      </c>
      <c r="H20" s="98"/>
      <c r="I20" s="98"/>
      <c r="J20" s="98"/>
      <c r="K20" s="98"/>
      <c r="L20" s="98"/>
      <c r="M20" s="98"/>
      <c r="N20" s="98"/>
      <c r="O20" s="98"/>
      <c r="P20" s="98"/>
      <c r="Q20" s="106" t="str">
        <f>選手登録!$O$4</f>
        <v xml:space="preserve"> </v>
      </c>
      <c r="R20" s="108"/>
      <c r="S20" s="108"/>
      <c r="T20" s="108"/>
      <c r="U20" s="108"/>
      <c r="V20" s="108"/>
      <c r="W20" s="108"/>
      <c r="X20" s="79" t="str">
        <f>選手登録!$P$4</f>
        <v xml:space="preserve"> </v>
      </c>
      <c r="Y20" s="80"/>
      <c r="Z20" s="80"/>
      <c r="AA20" s="80"/>
      <c r="AB20" s="80"/>
      <c r="AC20" s="80"/>
      <c r="AD20" s="80"/>
      <c r="AE20" s="45" t="str">
        <f>MID(選手登録!$I$4,4,1)</f>
        <v/>
      </c>
      <c r="AF20" s="45" t="str">
        <f>MID(選手登録!$I$4,5,1)</f>
        <v/>
      </c>
      <c r="AG20" s="45" t="str">
        <f>MID(選手登録!$I$4,6,1)</f>
        <v/>
      </c>
      <c r="AH20" s="45" t="str">
        <f>MID(選手登録!$I$4,7,1)</f>
        <v/>
      </c>
      <c r="AI20" s="45" t="str">
        <f>MID(選手登録!$I$4,8,1)</f>
        <v/>
      </c>
      <c r="AJ20" s="45" t="str">
        <f>MID(選手登録!$I$4,9,1)</f>
        <v/>
      </c>
      <c r="AK20" s="45" t="str">
        <f>MID(選手登録!$I$4,10,1)</f>
        <v/>
      </c>
    </row>
    <row r="21" spans="1:45" ht="45" customHeight="1" x14ac:dyDescent="0.2">
      <c r="A21" s="67" t="s">
        <v>24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116"/>
    </row>
    <row r="22" spans="1:45" ht="45" customHeight="1" x14ac:dyDescent="0.2">
      <c r="A22" s="113" t="s">
        <v>153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5"/>
    </row>
    <row r="23" spans="1:45" ht="30" customHeight="1" x14ac:dyDescent="0.2">
      <c r="A23" s="110" t="s">
        <v>13</v>
      </c>
      <c r="B23" s="111"/>
      <c r="C23" s="111"/>
      <c r="D23" s="112"/>
      <c r="E23" s="91" t="s">
        <v>136</v>
      </c>
      <c r="F23" s="92"/>
      <c r="G23" s="92"/>
      <c r="H23" s="92"/>
      <c r="I23" s="92"/>
      <c r="J23" s="92"/>
      <c r="K23" s="92"/>
      <c r="L23" s="85" t="s">
        <v>137</v>
      </c>
      <c r="M23" s="85"/>
      <c r="N23" s="85"/>
      <c r="O23" s="85"/>
      <c r="P23" s="85"/>
      <c r="Q23" s="85"/>
      <c r="R23" s="85"/>
      <c r="S23" s="85" t="s">
        <v>139</v>
      </c>
      <c r="T23" s="85"/>
      <c r="U23" s="85"/>
      <c r="V23" s="85"/>
      <c r="W23" s="85"/>
      <c r="X23" s="85"/>
      <c r="Y23" s="85"/>
      <c r="Z23" s="85" t="s">
        <v>6</v>
      </c>
      <c r="AA23" s="85"/>
      <c r="AB23" s="85"/>
      <c r="AC23" s="85" t="s">
        <v>7</v>
      </c>
      <c r="AD23" s="85"/>
      <c r="AE23" s="85"/>
      <c r="AF23" s="85" t="s">
        <v>8</v>
      </c>
      <c r="AG23" s="85"/>
      <c r="AH23" s="85"/>
      <c r="AI23" s="85" t="s">
        <v>9</v>
      </c>
      <c r="AJ23" s="85"/>
      <c r="AK23" s="85"/>
    </row>
    <row r="24" spans="1:45" ht="45" customHeight="1" x14ac:dyDescent="0.2">
      <c r="A24" s="78" t="s">
        <v>14</v>
      </c>
      <c r="B24" s="78"/>
      <c r="C24" s="78"/>
      <c r="D24" s="78"/>
      <c r="E24" s="76"/>
      <c r="F24" s="77"/>
      <c r="G24" s="77"/>
      <c r="H24" s="77"/>
      <c r="I24" s="77"/>
      <c r="J24" s="77"/>
      <c r="K24" s="77"/>
      <c r="L24" s="78" t="e">
        <f>VLOOKUP($E24,選手登録!$O$8:$AD$57,2,0)</f>
        <v>#N/A</v>
      </c>
      <c r="M24" s="78"/>
      <c r="N24" s="78"/>
      <c r="O24" s="78"/>
      <c r="P24" s="78"/>
      <c r="Q24" s="78"/>
      <c r="R24" s="78"/>
      <c r="S24" s="40" t="e">
        <f>VLOOKUP($E24,選手登録!$O$8:$AD$57,6,0)</f>
        <v>#N/A</v>
      </c>
      <c r="T24" s="40" t="e">
        <f>VLOOKUP($E24,選手登録!$O$8:$AD$57,7,0)</f>
        <v>#N/A</v>
      </c>
      <c r="U24" s="40" t="e">
        <f>VLOOKUP($E24,選手登録!$O$8:$AD$57,8,0)</f>
        <v>#N/A</v>
      </c>
      <c r="V24" s="40" t="e">
        <f>VLOOKUP($E24,選手登録!$O$8:$AD$57,9,0)</f>
        <v>#N/A</v>
      </c>
      <c r="W24" s="40" t="e">
        <f>VLOOKUP($E24,選手登録!$O$8:$AD$57,10,0)</f>
        <v>#N/A</v>
      </c>
      <c r="X24" s="40" t="e">
        <f>VLOOKUP($E24,選手登録!$O$8:$AD$57,11,0)</f>
        <v>#N/A</v>
      </c>
      <c r="Y24" s="40" t="e">
        <f>VLOOKUP($E24,選手登録!$O$8:$AD$57,12,0)</f>
        <v>#N/A</v>
      </c>
      <c r="Z24" s="79" t="e">
        <f>VLOOKUP($E24,選手登録!$O$8:$AD$57,13,0)</f>
        <v>#N/A</v>
      </c>
      <c r="AA24" s="80" t="e">
        <f t="shared" ref="AA24:AB27" si="7">VLOOKUP($E24,データ,13,0)</f>
        <v>#NAME?</v>
      </c>
      <c r="AB24" s="81" t="e">
        <f t="shared" si="7"/>
        <v>#NAME?</v>
      </c>
      <c r="AC24" s="79" t="e">
        <f>VLOOKUP($E24,選手登録!$O$8:$AD$57,14,0)</f>
        <v>#N/A</v>
      </c>
      <c r="AD24" s="80" t="e">
        <f t="shared" ref="AD24:AE27" si="8">VLOOKUP($E24,データ,13,0)</f>
        <v>#NAME?</v>
      </c>
      <c r="AE24" s="81" t="e">
        <f t="shared" si="8"/>
        <v>#NAME?</v>
      </c>
      <c r="AF24" s="79" t="e">
        <f>VLOOKUP($E24,選手登録!$O$8:$AD$57,15,0)</f>
        <v>#N/A</v>
      </c>
      <c r="AG24" s="80" t="e">
        <f t="shared" ref="AG24:AH27" si="9">VLOOKUP($E24,データ,13,0)</f>
        <v>#NAME?</v>
      </c>
      <c r="AH24" s="81" t="e">
        <f t="shared" si="9"/>
        <v>#NAME?</v>
      </c>
      <c r="AI24" s="79" t="e">
        <f>VLOOKUP($E24,選手登録!$O$8:$AD$57,16,0)</f>
        <v>#N/A</v>
      </c>
      <c r="AJ24" s="80" t="e">
        <f t="shared" ref="AJ24:AK27" si="10">VLOOKUP($E24,データ,13,0)</f>
        <v>#NAME?</v>
      </c>
      <c r="AK24" s="81" t="e">
        <f t="shared" si="10"/>
        <v>#NAME?</v>
      </c>
      <c r="AQ24" s="1" t="str">
        <f>A24</f>
        <v>大将</v>
      </c>
      <c r="AR24" s="1">
        <f t="shared" ref="AR24:AR27" si="11">$N$5</f>
        <v>0</v>
      </c>
      <c r="AS24" s="1" t="e">
        <f t="shared" ref="AS24:AS27" si="12">VLOOKUP(E24,データ,3,0)</f>
        <v>#NAME?</v>
      </c>
    </row>
    <row r="25" spans="1:45" ht="45" customHeight="1" x14ac:dyDescent="0.2">
      <c r="A25" s="78" t="s">
        <v>16</v>
      </c>
      <c r="B25" s="78"/>
      <c r="C25" s="78"/>
      <c r="D25" s="78"/>
      <c r="E25" s="76"/>
      <c r="F25" s="77"/>
      <c r="G25" s="77"/>
      <c r="H25" s="77"/>
      <c r="I25" s="77"/>
      <c r="J25" s="77"/>
      <c r="K25" s="77"/>
      <c r="L25" s="78" t="e">
        <f>VLOOKUP($E25,選手登録!$O$8:$AD$57,2,0)</f>
        <v>#N/A</v>
      </c>
      <c r="M25" s="78"/>
      <c r="N25" s="78"/>
      <c r="O25" s="78"/>
      <c r="P25" s="78"/>
      <c r="Q25" s="78"/>
      <c r="R25" s="78"/>
      <c r="S25" s="40" t="e">
        <f>VLOOKUP($E25,選手登録!$O$8:$AD$57,6,0)</f>
        <v>#N/A</v>
      </c>
      <c r="T25" s="40" t="e">
        <f>VLOOKUP($E25,選手登録!$O$8:$AD$57,7,0)</f>
        <v>#N/A</v>
      </c>
      <c r="U25" s="40" t="e">
        <f>VLOOKUP($E25,選手登録!$O$8:$AD$57,8,0)</f>
        <v>#N/A</v>
      </c>
      <c r="V25" s="40" t="e">
        <f>VLOOKUP($E25,選手登録!$O$8:$AD$57,9,0)</f>
        <v>#N/A</v>
      </c>
      <c r="W25" s="40" t="e">
        <f>VLOOKUP($E25,選手登録!$O$8:$AD$57,10,0)</f>
        <v>#N/A</v>
      </c>
      <c r="X25" s="40" t="e">
        <f>VLOOKUP($E25,選手登録!$O$8:$AD$57,11,0)</f>
        <v>#N/A</v>
      </c>
      <c r="Y25" s="40" t="e">
        <f>VLOOKUP($E25,選手登録!$O$8:$AD$57,12,0)</f>
        <v>#N/A</v>
      </c>
      <c r="Z25" s="79" t="e">
        <f>VLOOKUP($E25,選手登録!$O$8:$AD$57,13,0)</f>
        <v>#N/A</v>
      </c>
      <c r="AA25" s="80" t="e">
        <f t="shared" si="7"/>
        <v>#NAME?</v>
      </c>
      <c r="AB25" s="81" t="e">
        <f t="shared" si="7"/>
        <v>#NAME?</v>
      </c>
      <c r="AC25" s="79" t="e">
        <f>VLOOKUP($E25,選手登録!$O$8:$AD$57,14,0)</f>
        <v>#N/A</v>
      </c>
      <c r="AD25" s="80" t="e">
        <f t="shared" si="8"/>
        <v>#NAME?</v>
      </c>
      <c r="AE25" s="81" t="e">
        <f t="shared" si="8"/>
        <v>#NAME?</v>
      </c>
      <c r="AF25" s="79" t="e">
        <f>VLOOKUP($E25,選手登録!$O$8:$AD$57,15,0)</f>
        <v>#N/A</v>
      </c>
      <c r="AG25" s="80" t="e">
        <f t="shared" si="9"/>
        <v>#NAME?</v>
      </c>
      <c r="AH25" s="81" t="e">
        <f t="shared" si="9"/>
        <v>#NAME?</v>
      </c>
      <c r="AI25" s="79" t="e">
        <f>VLOOKUP($E25,選手登録!$O$8:$AD$57,16,0)</f>
        <v>#N/A</v>
      </c>
      <c r="AJ25" s="80" t="e">
        <f t="shared" si="10"/>
        <v>#NAME?</v>
      </c>
      <c r="AK25" s="81" t="e">
        <f t="shared" si="10"/>
        <v>#NAME?</v>
      </c>
      <c r="AQ25" s="1" t="str">
        <f t="shared" ref="AQ25:AQ27" si="13">A25</f>
        <v>中堅</v>
      </c>
      <c r="AR25" s="1">
        <f t="shared" si="11"/>
        <v>0</v>
      </c>
      <c r="AS25" s="1" t="e">
        <f t="shared" si="12"/>
        <v>#NAME?</v>
      </c>
    </row>
    <row r="26" spans="1:45" ht="45" customHeight="1" x14ac:dyDescent="0.2">
      <c r="A26" s="78" t="s">
        <v>18</v>
      </c>
      <c r="B26" s="78"/>
      <c r="C26" s="78"/>
      <c r="D26" s="78"/>
      <c r="E26" s="76"/>
      <c r="F26" s="77"/>
      <c r="G26" s="77"/>
      <c r="H26" s="77"/>
      <c r="I26" s="77"/>
      <c r="J26" s="77"/>
      <c r="K26" s="77"/>
      <c r="L26" s="78" t="e">
        <f>VLOOKUP($E26,選手登録!$O$8:$AD$57,2,0)</f>
        <v>#N/A</v>
      </c>
      <c r="M26" s="78"/>
      <c r="N26" s="78"/>
      <c r="O26" s="78"/>
      <c r="P26" s="78"/>
      <c r="Q26" s="78"/>
      <c r="R26" s="78"/>
      <c r="S26" s="40" t="e">
        <f>VLOOKUP($E26,選手登録!$O$8:$AD$57,6,0)</f>
        <v>#N/A</v>
      </c>
      <c r="T26" s="40" t="e">
        <f>VLOOKUP($E26,選手登録!$O$8:$AD$57,7,0)</f>
        <v>#N/A</v>
      </c>
      <c r="U26" s="40" t="e">
        <f>VLOOKUP($E26,選手登録!$O$8:$AD$57,8,0)</f>
        <v>#N/A</v>
      </c>
      <c r="V26" s="40" t="e">
        <f>VLOOKUP($E26,選手登録!$O$8:$AD$57,9,0)</f>
        <v>#N/A</v>
      </c>
      <c r="W26" s="40" t="e">
        <f>VLOOKUP($E26,選手登録!$O$8:$AD$57,10,0)</f>
        <v>#N/A</v>
      </c>
      <c r="X26" s="40" t="e">
        <f>VLOOKUP($E26,選手登録!$O$8:$AD$57,11,0)</f>
        <v>#N/A</v>
      </c>
      <c r="Y26" s="40" t="e">
        <f>VLOOKUP($E26,選手登録!$O$8:$AD$57,12,0)</f>
        <v>#N/A</v>
      </c>
      <c r="Z26" s="79" t="e">
        <f>VLOOKUP($E26,選手登録!$O$8:$AD$57,13,0)</f>
        <v>#N/A</v>
      </c>
      <c r="AA26" s="80" t="e">
        <f t="shared" si="7"/>
        <v>#NAME?</v>
      </c>
      <c r="AB26" s="81" t="e">
        <f t="shared" si="7"/>
        <v>#NAME?</v>
      </c>
      <c r="AC26" s="79" t="e">
        <f>VLOOKUP($E26,選手登録!$O$8:$AD$57,14,0)</f>
        <v>#N/A</v>
      </c>
      <c r="AD26" s="80" t="e">
        <f t="shared" si="8"/>
        <v>#NAME?</v>
      </c>
      <c r="AE26" s="81" t="e">
        <f t="shared" si="8"/>
        <v>#NAME?</v>
      </c>
      <c r="AF26" s="79" t="e">
        <f>VLOOKUP($E26,選手登録!$O$8:$AD$57,15,0)</f>
        <v>#N/A</v>
      </c>
      <c r="AG26" s="80" t="e">
        <f t="shared" si="9"/>
        <v>#NAME?</v>
      </c>
      <c r="AH26" s="81" t="e">
        <f t="shared" si="9"/>
        <v>#NAME?</v>
      </c>
      <c r="AI26" s="79" t="e">
        <f>VLOOKUP($E26,選手登録!$O$8:$AD$57,16,0)</f>
        <v>#N/A</v>
      </c>
      <c r="AJ26" s="80" t="e">
        <f t="shared" si="10"/>
        <v>#NAME?</v>
      </c>
      <c r="AK26" s="81" t="e">
        <f t="shared" si="10"/>
        <v>#NAME?</v>
      </c>
      <c r="AQ26" s="1" t="str">
        <f t="shared" si="13"/>
        <v>先鋒</v>
      </c>
      <c r="AR26" s="1">
        <f t="shared" si="11"/>
        <v>0</v>
      </c>
      <c r="AS26" s="1" t="e">
        <f t="shared" si="12"/>
        <v>#NAME?</v>
      </c>
    </row>
    <row r="27" spans="1:45" ht="45" customHeight="1" x14ac:dyDescent="0.2">
      <c r="A27" s="78" t="s">
        <v>19</v>
      </c>
      <c r="B27" s="78"/>
      <c r="C27" s="78"/>
      <c r="D27" s="78"/>
      <c r="E27" s="76"/>
      <c r="F27" s="77"/>
      <c r="G27" s="77"/>
      <c r="H27" s="77"/>
      <c r="I27" s="77"/>
      <c r="J27" s="77"/>
      <c r="K27" s="77"/>
      <c r="L27" s="78" t="e">
        <f>VLOOKUP($E27,選手登録!$O$8:$AD$57,2,0)</f>
        <v>#N/A</v>
      </c>
      <c r="M27" s="78"/>
      <c r="N27" s="78"/>
      <c r="O27" s="78"/>
      <c r="P27" s="78"/>
      <c r="Q27" s="78"/>
      <c r="R27" s="78"/>
      <c r="S27" s="40" t="e">
        <f>VLOOKUP($E27,選手登録!$O$8:$AD$57,6,0)</f>
        <v>#N/A</v>
      </c>
      <c r="T27" s="40" t="e">
        <f>VLOOKUP($E27,選手登録!$O$8:$AD$57,7,0)</f>
        <v>#N/A</v>
      </c>
      <c r="U27" s="40" t="e">
        <f>VLOOKUP($E27,選手登録!$O$8:$AD$57,8,0)</f>
        <v>#N/A</v>
      </c>
      <c r="V27" s="40" t="e">
        <f>VLOOKUP($E27,選手登録!$O$8:$AD$57,9,0)</f>
        <v>#N/A</v>
      </c>
      <c r="W27" s="40" t="e">
        <f>VLOOKUP($E27,選手登録!$O$8:$AD$57,10,0)</f>
        <v>#N/A</v>
      </c>
      <c r="X27" s="40" t="e">
        <f>VLOOKUP($E27,選手登録!$O$8:$AD$57,11,0)</f>
        <v>#N/A</v>
      </c>
      <c r="Y27" s="40" t="e">
        <f>VLOOKUP($E27,選手登録!$O$8:$AD$57,12,0)</f>
        <v>#N/A</v>
      </c>
      <c r="Z27" s="79" t="e">
        <f>VLOOKUP($E27,選手登録!$O$8:$AD$57,13,0)</f>
        <v>#N/A</v>
      </c>
      <c r="AA27" s="80" t="e">
        <f t="shared" si="7"/>
        <v>#NAME?</v>
      </c>
      <c r="AB27" s="81" t="e">
        <f t="shared" si="7"/>
        <v>#NAME?</v>
      </c>
      <c r="AC27" s="79" t="e">
        <f>VLOOKUP($E27,選手登録!$O$8:$AD$57,14,0)</f>
        <v>#N/A</v>
      </c>
      <c r="AD27" s="80" t="e">
        <f t="shared" si="8"/>
        <v>#NAME?</v>
      </c>
      <c r="AE27" s="81" t="e">
        <f t="shared" si="8"/>
        <v>#NAME?</v>
      </c>
      <c r="AF27" s="79" t="e">
        <f>VLOOKUP($E27,選手登録!$O$8:$AD$57,15,0)</f>
        <v>#N/A</v>
      </c>
      <c r="AG27" s="80" t="e">
        <f t="shared" si="9"/>
        <v>#NAME?</v>
      </c>
      <c r="AH27" s="81" t="e">
        <f t="shared" si="9"/>
        <v>#NAME?</v>
      </c>
      <c r="AI27" s="79" t="e">
        <f>VLOOKUP($E27,選手登録!$O$8:$AD$57,16,0)</f>
        <v>#N/A</v>
      </c>
      <c r="AJ27" s="80" t="e">
        <f t="shared" si="10"/>
        <v>#NAME?</v>
      </c>
      <c r="AK27" s="81" t="e">
        <f t="shared" si="10"/>
        <v>#NAME?</v>
      </c>
      <c r="AQ27" s="1" t="str">
        <f t="shared" si="13"/>
        <v>補欠</v>
      </c>
      <c r="AR27" s="1">
        <f t="shared" si="11"/>
        <v>0</v>
      </c>
      <c r="AS27" s="1" t="e">
        <f t="shared" si="12"/>
        <v>#NAME?</v>
      </c>
    </row>
    <row r="28" spans="1:45" ht="18" customHeight="1" x14ac:dyDescent="0.2">
      <c r="A28" s="67" t="s">
        <v>10</v>
      </c>
      <c r="B28" s="68"/>
      <c r="C28" s="68"/>
      <c r="D28" s="68"/>
      <c r="E28" s="69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1"/>
    </row>
    <row r="29" spans="1:45" ht="18" customHeight="1" x14ac:dyDescent="0.2">
      <c r="A29" s="62"/>
      <c r="B29" s="63"/>
      <c r="C29" s="63"/>
      <c r="D29" s="63"/>
      <c r="E29" s="72" t="s">
        <v>152</v>
      </c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4"/>
    </row>
    <row r="30" spans="1:45" ht="18" customHeight="1" x14ac:dyDescent="0.2">
      <c r="A30" s="62"/>
      <c r="B30" s="63"/>
      <c r="C30" s="63"/>
      <c r="D30" s="63"/>
      <c r="E30" s="72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4"/>
    </row>
    <row r="31" spans="1:45" ht="25.5" customHeight="1" x14ac:dyDescent="0.2">
      <c r="A31" s="38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68" t="s">
        <v>143</v>
      </c>
      <c r="V31" s="68"/>
      <c r="W31" s="68"/>
      <c r="X31" s="68"/>
      <c r="Y31" s="68"/>
      <c r="Z31" s="68" t="s">
        <v>144</v>
      </c>
      <c r="AA31" s="68"/>
      <c r="AB31" s="68"/>
      <c r="AC31" s="68"/>
      <c r="AD31" s="68" t="s">
        <v>142</v>
      </c>
      <c r="AE31" s="68"/>
      <c r="AF31" s="68"/>
      <c r="AG31" s="68"/>
      <c r="AH31" s="68" t="s">
        <v>141</v>
      </c>
      <c r="AI31" s="68"/>
      <c r="AJ31" s="39"/>
      <c r="AK31" s="41"/>
    </row>
    <row r="32" spans="1:45" ht="25.5" customHeight="1" x14ac:dyDescent="0.2">
      <c r="A32" s="59" t="s">
        <v>147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1"/>
    </row>
    <row r="33" spans="1:45" ht="25.5" customHeight="1" x14ac:dyDescent="0.2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4"/>
    </row>
    <row r="34" spans="1:45" ht="25.5" customHeight="1" x14ac:dyDescent="0.2">
      <c r="A34" s="44"/>
      <c r="B34" s="65" t="str">
        <f>選手登録!$B$3</f>
        <v>花園高等学校</v>
      </c>
      <c r="C34" s="65"/>
      <c r="D34" s="65"/>
      <c r="E34" s="65"/>
      <c r="F34" s="65"/>
      <c r="G34" s="65"/>
      <c r="H34" s="65"/>
      <c r="I34" s="65"/>
      <c r="J34" s="65"/>
      <c r="K34" s="65"/>
      <c r="L34" s="42"/>
      <c r="M34" s="42"/>
      <c r="N34" s="42"/>
      <c r="O34" s="42"/>
      <c r="P34" s="42"/>
      <c r="Q34" s="42"/>
      <c r="R34" s="42"/>
      <c r="S34" s="65" t="s">
        <v>146</v>
      </c>
      <c r="T34" s="65"/>
      <c r="U34" s="65"/>
      <c r="V34" s="65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5" t="s">
        <v>145</v>
      </c>
      <c r="AI34" s="65"/>
      <c r="AJ34" s="47"/>
      <c r="AK34" s="48"/>
    </row>
    <row r="35" spans="1:45" ht="50.1" customHeight="1" x14ac:dyDescent="0.2">
      <c r="A35" s="93" t="str">
        <f>$A$1</f>
        <v>令和６年度　京都府高等学校総合体育大会柔道競技（団体試合）　申込書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5"/>
    </row>
    <row r="36" spans="1:45" ht="20.100000000000001" customHeight="1" x14ac:dyDescent="0.2">
      <c r="A36" s="85" t="s">
        <v>0</v>
      </c>
      <c r="B36" s="85"/>
      <c r="C36" s="85"/>
      <c r="D36" s="85"/>
      <c r="E36" s="85"/>
      <c r="F36" s="85"/>
      <c r="G36" s="85" t="s">
        <v>1</v>
      </c>
      <c r="H36" s="85"/>
      <c r="I36" s="85"/>
      <c r="J36" s="85"/>
      <c r="K36" s="85"/>
      <c r="L36" s="85"/>
      <c r="M36" s="85"/>
      <c r="N36" s="85"/>
      <c r="O36" s="85"/>
      <c r="P36" s="85"/>
      <c r="Q36" s="91" t="s">
        <v>138</v>
      </c>
      <c r="R36" s="92"/>
      <c r="S36" s="92"/>
      <c r="T36" s="92"/>
      <c r="U36" s="92"/>
      <c r="V36" s="92"/>
      <c r="W36" s="109"/>
      <c r="X36" s="91" t="s">
        <v>137</v>
      </c>
      <c r="Y36" s="92"/>
      <c r="Z36" s="92"/>
      <c r="AA36" s="92"/>
      <c r="AB36" s="92"/>
      <c r="AC36" s="92"/>
      <c r="AD36" s="109"/>
      <c r="AE36" s="85" t="s">
        <v>139</v>
      </c>
      <c r="AF36" s="85"/>
      <c r="AG36" s="85"/>
      <c r="AH36" s="85"/>
      <c r="AI36" s="85"/>
      <c r="AJ36" s="85"/>
      <c r="AK36" s="85"/>
    </row>
    <row r="37" spans="1:45" ht="45" customHeight="1" x14ac:dyDescent="0.2">
      <c r="A37" s="106" t="str">
        <f>MID(選手登録!$A$3,1,1)</f>
        <v>3</v>
      </c>
      <c r="B37" s="107"/>
      <c r="C37" s="106" t="str">
        <f>MID(選手登録!$A$3,2,1)</f>
        <v>7</v>
      </c>
      <c r="D37" s="107"/>
      <c r="E37" s="106" t="str">
        <f>MID(選手登録!$A$3,3,1)</f>
        <v>3</v>
      </c>
      <c r="F37" s="107"/>
      <c r="G37" s="98" t="str">
        <f>選手登録!$B$3</f>
        <v>花園高等学校</v>
      </c>
      <c r="H37" s="98"/>
      <c r="I37" s="98"/>
      <c r="J37" s="98"/>
      <c r="K37" s="98"/>
      <c r="L37" s="98"/>
      <c r="M37" s="98"/>
      <c r="N37" s="98"/>
      <c r="O37" s="98"/>
      <c r="P37" s="98"/>
      <c r="Q37" s="106" t="str">
        <f>選手登録!$O$4</f>
        <v xml:space="preserve"> </v>
      </c>
      <c r="R37" s="108"/>
      <c r="S37" s="108"/>
      <c r="T37" s="108"/>
      <c r="U37" s="108"/>
      <c r="V37" s="108"/>
      <c r="W37" s="108"/>
      <c r="X37" s="79" t="str">
        <f>選手登録!$P$4</f>
        <v xml:space="preserve"> </v>
      </c>
      <c r="Y37" s="80"/>
      <c r="Z37" s="80"/>
      <c r="AA37" s="80"/>
      <c r="AB37" s="80"/>
      <c r="AC37" s="80"/>
      <c r="AD37" s="80"/>
      <c r="AE37" s="45" t="str">
        <f>MID(選手登録!$I$4,4,1)</f>
        <v/>
      </c>
      <c r="AF37" s="45" t="str">
        <f>MID(選手登録!$I$4,5,1)</f>
        <v/>
      </c>
      <c r="AG37" s="45" t="str">
        <f>MID(選手登録!$I$4,6,1)</f>
        <v/>
      </c>
      <c r="AH37" s="45" t="str">
        <f>MID(選手登録!$I$4,7,1)</f>
        <v/>
      </c>
      <c r="AI37" s="45" t="str">
        <f>MID(選手登録!$I$4,8,1)</f>
        <v/>
      </c>
      <c r="AJ37" s="45" t="str">
        <f>MID(選手登録!$I$4,9,1)</f>
        <v/>
      </c>
      <c r="AK37" s="45" t="str">
        <f>MID(選手登録!$I$4,10,1)</f>
        <v/>
      </c>
    </row>
    <row r="38" spans="1:45" ht="45" customHeight="1" x14ac:dyDescent="0.2">
      <c r="A38" s="67" t="s">
        <v>24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116"/>
    </row>
    <row r="39" spans="1:45" ht="45" customHeight="1" x14ac:dyDescent="0.2">
      <c r="A39" s="113" t="s">
        <v>154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5"/>
    </row>
    <row r="40" spans="1:45" ht="30" customHeight="1" x14ac:dyDescent="0.2">
      <c r="A40" s="110" t="s">
        <v>13</v>
      </c>
      <c r="B40" s="111"/>
      <c r="C40" s="111"/>
      <c r="D40" s="112"/>
      <c r="E40" s="91" t="s">
        <v>136</v>
      </c>
      <c r="F40" s="92"/>
      <c r="G40" s="92"/>
      <c r="H40" s="92"/>
      <c r="I40" s="92"/>
      <c r="J40" s="92"/>
      <c r="K40" s="92"/>
      <c r="L40" s="85" t="s">
        <v>137</v>
      </c>
      <c r="M40" s="85"/>
      <c r="N40" s="85"/>
      <c r="O40" s="85"/>
      <c r="P40" s="85"/>
      <c r="Q40" s="85"/>
      <c r="R40" s="85"/>
      <c r="S40" s="85" t="s">
        <v>139</v>
      </c>
      <c r="T40" s="85"/>
      <c r="U40" s="85"/>
      <c r="V40" s="85"/>
      <c r="W40" s="85"/>
      <c r="X40" s="85"/>
      <c r="Y40" s="85"/>
      <c r="Z40" s="85" t="s">
        <v>6</v>
      </c>
      <c r="AA40" s="85"/>
      <c r="AB40" s="85"/>
      <c r="AC40" s="85" t="s">
        <v>7</v>
      </c>
      <c r="AD40" s="85"/>
      <c r="AE40" s="85"/>
      <c r="AF40" s="85" t="s">
        <v>8</v>
      </c>
      <c r="AG40" s="85"/>
      <c r="AH40" s="85"/>
      <c r="AI40" s="85" t="s">
        <v>9</v>
      </c>
      <c r="AJ40" s="85"/>
      <c r="AK40" s="85"/>
    </row>
    <row r="41" spans="1:45" ht="45" customHeight="1" x14ac:dyDescent="0.2">
      <c r="A41" s="78" t="s">
        <v>14</v>
      </c>
      <c r="B41" s="78"/>
      <c r="C41" s="78"/>
      <c r="D41" s="78"/>
      <c r="E41" s="76"/>
      <c r="F41" s="77"/>
      <c r="G41" s="77"/>
      <c r="H41" s="77"/>
      <c r="I41" s="77"/>
      <c r="J41" s="77"/>
      <c r="K41" s="77"/>
      <c r="L41" s="78" t="e">
        <f>VLOOKUP($E41,選手登録!$O$8:$AD$57,2,0)</f>
        <v>#N/A</v>
      </c>
      <c r="M41" s="78"/>
      <c r="N41" s="78"/>
      <c r="O41" s="78"/>
      <c r="P41" s="78"/>
      <c r="Q41" s="78"/>
      <c r="R41" s="78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9" t="e">
        <f>VLOOKUP($E41,選手登録!$O$8:$AD$57,13,0)</f>
        <v>#N/A</v>
      </c>
      <c r="AA41" s="80" t="e">
        <f t="shared" ref="AA41:AB44" si="14">VLOOKUP($E41,データ,13,0)</f>
        <v>#NAME?</v>
      </c>
      <c r="AB41" s="81" t="e">
        <f t="shared" si="14"/>
        <v>#NAME?</v>
      </c>
      <c r="AC41" s="79" t="e">
        <f>VLOOKUP($E41,選手登録!$O$8:$AD$57,14,0)</f>
        <v>#N/A</v>
      </c>
      <c r="AD41" s="80" t="e">
        <f t="shared" ref="AD41:AE44" si="15">VLOOKUP($E41,データ,13,0)</f>
        <v>#NAME?</v>
      </c>
      <c r="AE41" s="81" t="e">
        <f t="shared" si="15"/>
        <v>#NAME?</v>
      </c>
      <c r="AF41" s="79" t="e">
        <f>VLOOKUP($E41,選手登録!$O$8:$AD$57,15,0)</f>
        <v>#N/A</v>
      </c>
      <c r="AG41" s="80" t="e">
        <f t="shared" ref="AG41:AH44" si="16">VLOOKUP($E41,データ,13,0)</f>
        <v>#NAME?</v>
      </c>
      <c r="AH41" s="81" t="e">
        <f t="shared" si="16"/>
        <v>#NAME?</v>
      </c>
      <c r="AI41" s="79" t="e">
        <f>VLOOKUP($E41,選手登録!$O$8:$AD$57,16,0)</f>
        <v>#N/A</v>
      </c>
      <c r="AJ41" s="80" t="e">
        <f t="shared" ref="AJ41:AK44" si="17">VLOOKUP($E41,データ,13,0)</f>
        <v>#NAME?</v>
      </c>
      <c r="AK41" s="81" t="e">
        <f t="shared" si="17"/>
        <v>#NAME?</v>
      </c>
      <c r="AQ41" s="1" t="str">
        <f>A41</f>
        <v>大将</v>
      </c>
      <c r="AR41" s="1">
        <f t="shared" ref="AR41:AR44" si="18">$N$5</f>
        <v>0</v>
      </c>
      <c r="AS41" s="1" t="e">
        <f t="shared" ref="AS41:AS44" si="19">VLOOKUP(E41,データ,3,0)</f>
        <v>#NAME?</v>
      </c>
    </row>
    <row r="42" spans="1:45" ht="45" customHeight="1" x14ac:dyDescent="0.2">
      <c r="A42" s="78" t="s">
        <v>16</v>
      </c>
      <c r="B42" s="78"/>
      <c r="C42" s="78"/>
      <c r="D42" s="78"/>
      <c r="E42" s="76"/>
      <c r="F42" s="77"/>
      <c r="G42" s="77"/>
      <c r="H42" s="77"/>
      <c r="I42" s="77"/>
      <c r="J42" s="77"/>
      <c r="K42" s="77"/>
      <c r="L42" s="78" t="e">
        <f>VLOOKUP($E42,選手登録!$O$8:$AD$57,2,0)</f>
        <v>#N/A</v>
      </c>
      <c r="M42" s="78"/>
      <c r="N42" s="78"/>
      <c r="O42" s="78"/>
      <c r="P42" s="78"/>
      <c r="Q42" s="78"/>
      <c r="R42" s="78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9" t="e">
        <f>VLOOKUP($E42,選手登録!$O$8:$AD$57,13,0)</f>
        <v>#N/A</v>
      </c>
      <c r="AA42" s="80" t="e">
        <f t="shared" si="14"/>
        <v>#NAME?</v>
      </c>
      <c r="AB42" s="81" t="e">
        <f t="shared" si="14"/>
        <v>#NAME?</v>
      </c>
      <c r="AC42" s="79" t="e">
        <f>VLOOKUP($E42,選手登録!$O$8:$AD$57,14,0)</f>
        <v>#N/A</v>
      </c>
      <c r="AD42" s="80" t="e">
        <f t="shared" si="15"/>
        <v>#NAME?</v>
      </c>
      <c r="AE42" s="81" t="e">
        <f t="shared" si="15"/>
        <v>#NAME?</v>
      </c>
      <c r="AF42" s="79" t="e">
        <f>VLOOKUP($E42,選手登録!$O$8:$AD$57,15,0)</f>
        <v>#N/A</v>
      </c>
      <c r="AG42" s="80" t="e">
        <f t="shared" si="16"/>
        <v>#NAME?</v>
      </c>
      <c r="AH42" s="81" t="e">
        <f t="shared" si="16"/>
        <v>#NAME?</v>
      </c>
      <c r="AI42" s="79" t="e">
        <f>VLOOKUP($E42,選手登録!$O$8:$AD$57,16,0)</f>
        <v>#N/A</v>
      </c>
      <c r="AJ42" s="80" t="e">
        <f t="shared" si="17"/>
        <v>#NAME?</v>
      </c>
      <c r="AK42" s="81" t="e">
        <f t="shared" si="17"/>
        <v>#NAME?</v>
      </c>
      <c r="AQ42" s="1" t="str">
        <f t="shared" ref="AQ42:AQ44" si="20">A42</f>
        <v>中堅</v>
      </c>
      <c r="AR42" s="1">
        <f t="shared" si="18"/>
        <v>0</v>
      </c>
      <c r="AS42" s="1" t="e">
        <f t="shared" si="19"/>
        <v>#NAME?</v>
      </c>
    </row>
    <row r="43" spans="1:45" ht="45" customHeight="1" x14ac:dyDescent="0.2">
      <c r="A43" s="78" t="s">
        <v>18</v>
      </c>
      <c r="B43" s="78"/>
      <c r="C43" s="78"/>
      <c r="D43" s="78"/>
      <c r="E43" s="76"/>
      <c r="F43" s="77"/>
      <c r="G43" s="77"/>
      <c r="H43" s="77"/>
      <c r="I43" s="77"/>
      <c r="J43" s="77"/>
      <c r="K43" s="77"/>
      <c r="L43" s="78" t="e">
        <f>VLOOKUP($E43,選手登録!$O$8:$AD$57,2,0)</f>
        <v>#N/A</v>
      </c>
      <c r="M43" s="78"/>
      <c r="N43" s="78"/>
      <c r="O43" s="78"/>
      <c r="P43" s="78"/>
      <c r="Q43" s="78"/>
      <c r="R43" s="78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9" t="e">
        <f>VLOOKUP($E43,選手登録!$O$8:$AD$57,13,0)</f>
        <v>#N/A</v>
      </c>
      <c r="AA43" s="80" t="e">
        <f t="shared" si="14"/>
        <v>#NAME?</v>
      </c>
      <c r="AB43" s="81" t="e">
        <f t="shared" si="14"/>
        <v>#NAME?</v>
      </c>
      <c r="AC43" s="79" t="e">
        <f>VLOOKUP($E43,選手登録!$O$8:$AD$57,14,0)</f>
        <v>#N/A</v>
      </c>
      <c r="AD43" s="80" t="e">
        <f t="shared" si="15"/>
        <v>#NAME?</v>
      </c>
      <c r="AE43" s="81" t="e">
        <f t="shared" si="15"/>
        <v>#NAME?</v>
      </c>
      <c r="AF43" s="79" t="e">
        <f>VLOOKUP($E43,選手登録!$O$8:$AD$57,15,0)</f>
        <v>#N/A</v>
      </c>
      <c r="AG43" s="80" t="e">
        <f t="shared" si="16"/>
        <v>#NAME?</v>
      </c>
      <c r="AH43" s="81" t="e">
        <f t="shared" si="16"/>
        <v>#NAME?</v>
      </c>
      <c r="AI43" s="79" t="e">
        <f>VLOOKUP($E43,選手登録!$O$8:$AD$57,16,0)</f>
        <v>#N/A</v>
      </c>
      <c r="AJ43" s="80" t="e">
        <f t="shared" si="17"/>
        <v>#NAME?</v>
      </c>
      <c r="AK43" s="81" t="e">
        <f t="shared" si="17"/>
        <v>#NAME?</v>
      </c>
      <c r="AQ43" s="1" t="str">
        <f t="shared" si="20"/>
        <v>先鋒</v>
      </c>
      <c r="AR43" s="1">
        <f t="shared" si="18"/>
        <v>0</v>
      </c>
      <c r="AS43" s="1" t="e">
        <f t="shared" si="19"/>
        <v>#NAME?</v>
      </c>
    </row>
    <row r="44" spans="1:45" ht="45" customHeight="1" x14ac:dyDescent="0.2">
      <c r="A44" s="78" t="s">
        <v>19</v>
      </c>
      <c r="B44" s="78"/>
      <c r="C44" s="78"/>
      <c r="D44" s="78"/>
      <c r="E44" s="76"/>
      <c r="F44" s="77"/>
      <c r="G44" s="77"/>
      <c r="H44" s="77"/>
      <c r="I44" s="77"/>
      <c r="J44" s="77"/>
      <c r="K44" s="77"/>
      <c r="L44" s="78" t="e">
        <f>VLOOKUP($E44,選手登録!$O$8:$AD$57,2,0)</f>
        <v>#N/A</v>
      </c>
      <c r="M44" s="78"/>
      <c r="N44" s="78"/>
      <c r="O44" s="78"/>
      <c r="P44" s="78"/>
      <c r="Q44" s="78"/>
      <c r="R44" s="78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9" t="e">
        <f>VLOOKUP($E44,選手登録!$O$8:$AD$57,13,0)</f>
        <v>#N/A</v>
      </c>
      <c r="AA44" s="80" t="e">
        <f t="shared" si="14"/>
        <v>#NAME?</v>
      </c>
      <c r="AB44" s="81" t="e">
        <f t="shared" si="14"/>
        <v>#NAME?</v>
      </c>
      <c r="AC44" s="79" t="e">
        <f>VLOOKUP($E44,選手登録!$O$8:$AD$57,14,0)</f>
        <v>#N/A</v>
      </c>
      <c r="AD44" s="80" t="e">
        <f t="shared" si="15"/>
        <v>#NAME?</v>
      </c>
      <c r="AE44" s="81" t="e">
        <f t="shared" si="15"/>
        <v>#NAME?</v>
      </c>
      <c r="AF44" s="79" t="e">
        <f>VLOOKUP($E44,選手登録!$O$8:$AD$57,15,0)</f>
        <v>#N/A</v>
      </c>
      <c r="AG44" s="80" t="e">
        <f t="shared" si="16"/>
        <v>#NAME?</v>
      </c>
      <c r="AH44" s="81" t="e">
        <f t="shared" si="16"/>
        <v>#NAME?</v>
      </c>
      <c r="AI44" s="79" t="e">
        <f>VLOOKUP($E44,選手登録!$O$8:$AD$57,16,0)</f>
        <v>#N/A</v>
      </c>
      <c r="AJ44" s="80" t="e">
        <f t="shared" si="17"/>
        <v>#NAME?</v>
      </c>
      <c r="AK44" s="81" t="e">
        <f t="shared" si="17"/>
        <v>#NAME?</v>
      </c>
      <c r="AQ44" s="1" t="str">
        <f t="shared" si="20"/>
        <v>補欠</v>
      </c>
      <c r="AR44" s="1">
        <f t="shared" si="18"/>
        <v>0</v>
      </c>
      <c r="AS44" s="1" t="e">
        <f t="shared" si="19"/>
        <v>#NAME?</v>
      </c>
    </row>
    <row r="45" spans="1:45" ht="18" customHeight="1" x14ac:dyDescent="0.2">
      <c r="A45" s="67" t="s">
        <v>10</v>
      </c>
      <c r="B45" s="68"/>
      <c r="C45" s="68"/>
      <c r="D45" s="68"/>
      <c r="E45" s="69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1"/>
    </row>
    <row r="46" spans="1:45" ht="18" customHeight="1" x14ac:dyDescent="0.2">
      <c r="A46" s="62"/>
      <c r="B46" s="63"/>
      <c r="C46" s="63"/>
      <c r="D46" s="63"/>
      <c r="E46" s="72" t="s">
        <v>152</v>
      </c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4"/>
    </row>
    <row r="47" spans="1:45" ht="18" customHeight="1" x14ac:dyDescent="0.2">
      <c r="A47" s="62"/>
      <c r="B47" s="63"/>
      <c r="C47" s="63"/>
      <c r="D47" s="63"/>
      <c r="E47" s="72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4"/>
    </row>
    <row r="48" spans="1:45" ht="25.5" customHeight="1" x14ac:dyDescent="0.2">
      <c r="A48" s="38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68" t="s">
        <v>143</v>
      </c>
      <c r="V48" s="68"/>
      <c r="W48" s="68"/>
      <c r="X48" s="68"/>
      <c r="Y48" s="68"/>
      <c r="Z48" s="68" t="s">
        <v>144</v>
      </c>
      <c r="AA48" s="68"/>
      <c r="AB48" s="68"/>
      <c r="AC48" s="68"/>
      <c r="AD48" s="68" t="s">
        <v>142</v>
      </c>
      <c r="AE48" s="68"/>
      <c r="AF48" s="68"/>
      <c r="AG48" s="68"/>
      <c r="AH48" s="68" t="s">
        <v>141</v>
      </c>
      <c r="AI48" s="68"/>
      <c r="AJ48" s="39"/>
      <c r="AK48" s="41"/>
    </row>
    <row r="49" spans="1:45" ht="25.5" customHeight="1" x14ac:dyDescent="0.2">
      <c r="A49" s="59" t="s">
        <v>147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1"/>
    </row>
    <row r="50" spans="1:45" ht="25.5" customHeight="1" x14ac:dyDescent="0.2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4"/>
    </row>
    <row r="51" spans="1:45" ht="25.5" customHeight="1" x14ac:dyDescent="0.2">
      <c r="A51" s="44"/>
      <c r="B51" s="65" t="str">
        <f>選手登録!$B$3</f>
        <v>花園高等学校</v>
      </c>
      <c r="C51" s="65"/>
      <c r="D51" s="65"/>
      <c r="E51" s="65"/>
      <c r="F51" s="65"/>
      <c r="G51" s="65"/>
      <c r="H51" s="65"/>
      <c r="I51" s="65"/>
      <c r="J51" s="65"/>
      <c r="K51" s="65"/>
      <c r="L51" s="42"/>
      <c r="M51" s="42"/>
      <c r="N51" s="42"/>
      <c r="O51" s="42"/>
      <c r="P51" s="42"/>
      <c r="Q51" s="42"/>
      <c r="R51" s="42"/>
      <c r="S51" s="65" t="s">
        <v>146</v>
      </c>
      <c r="T51" s="65"/>
      <c r="U51" s="65"/>
      <c r="V51" s="65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5" t="s">
        <v>145</v>
      </c>
      <c r="AI51" s="65"/>
      <c r="AJ51" s="47"/>
      <c r="AK51" s="48"/>
    </row>
    <row r="52" spans="1:45" ht="50.1" customHeight="1" x14ac:dyDescent="0.2">
      <c r="A52" s="93" t="str">
        <f>男子団体!A80</f>
        <v>令和６年度 全国高等学校総合体育大会 柔道競技（団体試合）京都府予選　申込書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5"/>
    </row>
    <row r="53" spans="1:45" ht="20.100000000000001" customHeight="1" x14ac:dyDescent="0.2">
      <c r="A53" s="85" t="s">
        <v>0</v>
      </c>
      <c r="B53" s="85"/>
      <c r="C53" s="85"/>
      <c r="D53" s="85"/>
      <c r="E53" s="85"/>
      <c r="F53" s="85"/>
      <c r="G53" s="85" t="s">
        <v>1</v>
      </c>
      <c r="H53" s="85"/>
      <c r="I53" s="85"/>
      <c r="J53" s="85"/>
      <c r="K53" s="85"/>
      <c r="L53" s="85"/>
      <c r="M53" s="85"/>
      <c r="N53" s="85"/>
      <c r="O53" s="85"/>
      <c r="P53" s="85"/>
      <c r="Q53" s="91" t="s">
        <v>138</v>
      </c>
      <c r="R53" s="92"/>
      <c r="S53" s="92"/>
      <c r="T53" s="92"/>
      <c r="U53" s="92"/>
      <c r="V53" s="92"/>
      <c r="W53" s="109"/>
      <c r="X53" s="91" t="s">
        <v>137</v>
      </c>
      <c r="Y53" s="92"/>
      <c r="Z53" s="92"/>
      <c r="AA53" s="92"/>
      <c r="AB53" s="92"/>
      <c r="AC53" s="92"/>
      <c r="AD53" s="109"/>
      <c r="AE53" s="85" t="s">
        <v>139</v>
      </c>
      <c r="AF53" s="85"/>
      <c r="AG53" s="85"/>
      <c r="AH53" s="85"/>
      <c r="AI53" s="85"/>
      <c r="AJ53" s="85"/>
      <c r="AK53" s="85"/>
    </row>
    <row r="54" spans="1:45" ht="45" customHeight="1" x14ac:dyDescent="0.2">
      <c r="A54" s="106" t="str">
        <f>MID(選手登録!$A$3,1,1)</f>
        <v>3</v>
      </c>
      <c r="B54" s="107"/>
      <c r="C54" s="106" t="str">
        <f>MID(選手登録!$A$3,2,1)</f>
        <v>7</v>
      </c>
      <c r="D54" s="107"/>
      <c r="E54" s="106" t="str">
        <f>MID(選手登録!$A$3,3,1)</f>
        <v>3</v>
      </c>
      <c r="F54" s="107"/>
      <c r="G54" s="98" t="str">
        <f>選手登録!$B$3</f>
        <v>花園高等学校</v>
      </c>
      <c r="H54" s="98"/>
      <c r="I54" s="98"/>
      <c r="J54" s="98"/>
      <c r="K54" s="98"/>
      <c r="L54" s="98"/>
      <c r="M54" s="98"/>
      <c r="N54" s="98"/>
      <c r="O54" s="98"/>
      <c r="P54" s="98"/>
      <c r="Q54" s="106" t="str">
        <f>選手登録!$O$4</f>
        <v xml:space="preserve"> </v>
      </c>
      <c r="R54" s="108"/>
      <c r="S54" s="108"/>
      <c r="T54" s="108"/>
      <c r="U54" s="108"/>
      <c r="V54" s="108"/>
      <c r="W54" s="108"/>
      <c r="X54" s="79" t="str">
        <f>選手登録!$P$4</f>
        <v xml:space="preserve"> </v>
      </c>
      <c r="Y54" s="80"/>
      <c r="Z54" s="80"/>
      <c r="AA54" s="80"/>
      <c r="AB54" s="80"/>
      <c r="AC54" s="80"/>
      <c r="AD54" s="80"/>
      <c r="AE54" s="45" t="str">
        <f>MID(選手登録!$I$4,4,1)</f>
        <v/>
      </c>
      <c r="AF54" s="45" t="str">
        <f>MID(選手登録!$I$4,5,1)</f>
        <v/>
      </c>
      <c r="AG54" s="45" t="str">
        <f>MID(選手登録!$I$4,6,1)</f>
        <v/>
      </c>
      <c r="AH54" s="45" t="str">
        <f>MID(選手登録!$I$4,7,1)</f>
        <v/>
      </c>
      <c r="AI54" s="45" t="str">
        <f>MID(選手登録!$I$4,8,1)</f>
        <v/>
      </c>
      <c r="AJ54" s="45" t="str">
        <f>MID(選手登録!$I$4,9,1)</f>
        <v/>
      </c>
      <c r="AK54" s="45" t="str">
        <f>MID(選手登録!$I$4,10,1)</f>
        <v/>
      </c>
    </row>
    <row r="55" spans="1:45" ht="45" customHeight="1" x14ac:dyDescent="0.2">
      <c r="A55" s="67" t="s">
        <v>24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116"/>
    </row>
    <row r="56" spans="1:45" ht="30" customHeight="1" x14ac:dyDescent="0.2">
      <c r="A56" s="110" t="s">
        <v>13</v>
      </c>
      <c r="B56" s="111"/>
      <c r="C56" s="111"/>
      <c r="D56" s="112"/>
      <c r="E56" s="91" t="s">
        <v>136</v>
      </c>
      <c r="F56" s="92"/>
      <c r="G56" s="92"/>
      <c r="H56" s="92"/>
      <c r="I56" s="92"/>
      <c r="J56" s="92"/>
      <c r="K56" s="92"/>
      <c r="L56" s="85" t="s">
        <v>137</v>
      </c>
      <c r="M56" s="85"/>
      <c r="N56" s="85"/>
      <c r="O56" s="85"/>
      <c r="P56" s="85"/>
      <c r="Q56" s="85"/>
      <c r="R56" s="85"/>
      <c r="S56" s="85" t="s">
        <v>139</v>
      </c>
      <c r="T56" s="85"/>
      <c r="U56" s="85"/>
      <c r="V56" s="85"/>
      <c r="W56" s="85"/>
      <c r="X56" s="85"/>
      <c r="Y56" s="85"/>
      <c r="Z56" s="85" t="s">
        <v>6</v>
      </c>
      <c r="AA56" s="85"/>
      <c r="AB56" s="85"/>
      <c r="AC56" s="85" t="s">
        <v>7</v>
      </c>
      <c r="AD56" s="85"/>
      <c r="AE56" s="85"/>
      <c r="AF56" s="85" t="s">
        <v>8</v>
      </c>
      <c r="AG56" s="85"/>
      <c r="AH56" s="85"/>
      <c r="AI56" s="85" t="s">
        <v>9</v>
      </c>
      <c r="AJ56" s="85"/>
      <c r="AK56" s="85"/>
    </row>
    <row r="57" spans="1:45" ht="45" customHeight="1" x14ac:dyDescent="0.2">
      <c r="A57" s="78" t="s">
        <v>14</v>
      </c>
      <c r="B57" s="78"/>
      <c r="C57" s="78"/>
      <c r="D57" s="78"/>
      <c r="E57" s="76"/>
      <c r="F57" s="77"/>
      <c r="G57" s="77"/>
      <c r="H57" s="77"/>
      <c r="I57" s="77"/>
      <c r="J57" s="77"/>
      <c r="K57" s="77"/>
      <c r="L57" s="78" t="e">
        <f>VLOOKUP($E57,選手登録!$O$8:$AD$57,2,0)</f>
        <v>#N/A</v>
      </c>
      <c r="M57" s="78"/>
      <c r="N57" s="78"/>
      <c r="O57" s="78"/>
      <c r="P57" s="78"/>
      <c r="Q57" s="78"/>
      <c r="R57" s="78"/>
      <c r="S57" s="40" t="e">
        <f>VLOOKUP($E57,選手登録!$O$8:$AD$57,6,0)</f>
        <v>#N/A</v>
      </c>
      <c r="T57" s="40" t="e">
        <f>VLOOKUP($E57,選手登録!$O$8:$AD$57,7,0)</f>
        <v>#N/A</v>
      </c>
      <c r="U57" s="40" t="e">
        <f>VLOOKUP($E57,選手登録!$O$8:$AD$57,8,0)</f>
        <v>#N/A</v>
      </c>
      <c r="V57" s="40" t="e">
        <f>VLOOKUP($E57,選手登録!$O$8:$AD$57,9,0)</f>
        <v>#N/A</v>
      </c>
      <c r="W57" s="40" t="e">
        <f>VLOOKUP($E57,選手登録!$O$8:$AD$57,10,0)</f>
        <v>#N/A</v>
      </c>
      <c r="X57" s="40" t="e">
        <f>VLOOKUP($E57,選手登録!$O$8:$AD$57,11,0)</f>
        <v>#N/A</v>
      </c>
      <c r="Y57" s="40" t="e">
        <f>VLOOKUP($E57,選手登録!$O$8:$AD$57,12,0)</f>
        <v>#N/A</v>
      </c>
      <c r="Z57" s="79" t="e">
        <f>VLOOKUP($E57,選手登録!$O$8:$AD$57,13,0)</f>
        <v>#N/A</v>
      </c>
      <c r="AA57" s="80" t="e">
        <f t="shared" ref="AA57:AB60" si="21">VLOOKUP($E57,データ,13,0)</f>
        <v>#NAME?</v>
      </c>
      <c r="AB57" s="81" t="e">
        <f t="shared" si="21"/>
        <v>#NAME?</v>
      </c>
      <c r="AC57" s="79" t="e">
        <f>VLOOKUP($E57,選手登録!$O$8:$AD$57,14,0)</f>
        <v>#N/A</v>
      </c>
      <c r="AD57" s="80" t="e">
        <f t="shared" ref="AD57:AE60" si="22">VLOOKUP($E57,データ,13,0)</f>
        <v>#NAME?</v>
      </c>
      <c r="AE57" s="81" t="e">
        <f t="shared" si="22"/>
        <v>#NAME?</v>
      </c>
      <c r="AF57" s="79" t="e">
        <f>VLOOKUP($E57,選手登録!$O$8:$AD$57,15,0)</f>
        <v>#N/A</v>
      </c>
      <c r="AG57" s="80" t="e">
        <f t="shared" ref="AG57:AH60" si="23">VLOOKUP($E57,データ,13,0)</f>
        <v>#NAME?</v>
      </c>
      <c r="AH57" s="81" t="e">
        <f t="shared" si="23"/>
        <v>#NAME?</v>
      </c>
      <c r="AI57" s="79" t="e">
        <f>VLOOKUP($E57,選手登録!$O$8:$AD$57,16,0)</f>
        <v>#N/A</v>
      </c>
      <c r="AJ57" s="80" t="e">
        <f t="shared" ref="AJ57:AK60" si="24">VLOOKUP($E57,データ,13,0)</f>
        <v>#NAME?</v>
      </c>
      <c r="AK57" s="81" t="e">
        <f t="shared" si="24"/>
        <v>#NAME?</v>
      </c>
      <c r="AQ57" s="1" t="str">
        <f>A57</f>
        <v>大将</v>
      </c>
      <c r="AR57" s="1">
        <f t="shared" ref="AR57:AR60" si="25">$N$5</f>
        <v>0</v>
      </c>
      <c r="AS57" s="1" t="e">
        <f t="shared" ref="AS57:AS60" si="26">VLOOKUP(E57,データ,3,0)</f>
        <v>#NAME?</v>
      </c>
    </row>
    <row r="58" spans="1:45" ht="45" customHeight="1" x14ac:dyDescent="0.2">
      <c r="A58" s="78" t="s">
        <v>16</v>
      </c>
      <c r="B58" s="78"/>
      <c r="C58" s="78"/>
      <c r="D58" s="78"/>
      <c r="E58" s="76"/>
      <c r="F58" s="77"/>
      <c r="G58" s="77"/>
      <c r="H58" s="77"/>
      <c r="I58" s="77"/>
      <c r="J58" s="77"/>
      <c r="K58" s="77"/>
      <c r="L58" s="78" t="e">
        <f>VLOOKUP($E58,選手登録!$O$8:$AD$57,2,0)</f>
        <v>#N/A</v>
      </c>
      <c r="M58" s="78"/>
      <c r="N58" s="78"/>
      <c r="O58" s="78"/>
      <c r="P58" s="78"/>
      <c r="Q58" s="78"/>
      <c r="R58" s="78"/>
      <c r="S58" s="40" t="e">
        <f>VLOOKUP($E58,選手登録!$O$8:$AD$57,6,0)</f>
        <v>#N/A</v>
      </c>
      <c r="T58" s="40" t="e">
        <f>VLOOKUP($E58,選手登録!$O$8:$AD$57,7,0)</f>
        <v>#N/A</v>
      </c>
      <c r="U58" s="40" t="e">
        <f>VLOOKUP($E58,選手登録!$O$8:$AD$57,8,0)</f>
        <v>#N/A</v>
      </c>
      <c r="V58" s="40" t="e">
        <f>VLOOKUP($E58,選手登録!$O$8:$AD$57,9,0)</f>
        <v>#N/A</v>
      </c>
      <c r="W58" s="40" t="e">
        <f>VLOOKUP($E58,選手登録!$O$8:$AD$57,10,0)</f>
        <v>#N/A</v>
      </c>
      <c r="X58" s="40" t="e">
        <f>VLOOKUP($E58,選手登録!$O$8:$AD$57,11,0)</f>
        <v>#N/A</v>
      </c>
      <c r="Y58" s="40" t="e">
        <f>VLOOKUP($E58,選手登録!$O$8:$AD$57,12,0)</f>
        <v>#N/A</v>
      </c>
      <c r="Z58" s="79" t="e">
        <f>VLOOKUP($E58,選手登録!$O$8:$AD$57,13,0)</f>
        <v>#N/A</v>
      </c>
      <c r="AA58" s="80" t="e">
        <f t="shared" si="21"/>
        <v>#NAME?</v>
      </c>
      <c r="AB58" s="81" t="e">
        <f t="shared" si="21"/>
        <v>#NAME?</v>
      </c>
      <c r="AC58" s="79" t="e">
        <f>VLOOKUP($E58,選手登録!$O$8:$AD$57,14,0)</f>
        <v>#N/A</v>
      </c>
      <c r="AD58" s="80" t="e">
        <f t="shared" si="22"/>
        <v>#NAME?</v>
      </c>
      <c r="AE58" s="81" t="e">
        <f t="shared" si="22"/>
        <v>#NAME?</v>
      </c>
      <c r="AF58" s="79" t="e">
        <f>VLOOKUP($E58,選手登録!$O$8:$AD$57,15,0)</f>
        <v>#N/A</v>
      </c>
      <c r="AG58" s="80" t="e">
        <f t="shared" si="23"/>
        <v>#NAME?</v>
      </c>
      <c r="AH58" s="81" t="e">
        <f t="shared" si="23"/>
        <v>#NAME?</v>
      </c>
      <c r="AI58" s="79" t="e">
        <f>VLOOKUP($E58,選手登録!$O$8:$AD$57,16,0)</f>
        <v>#N/A</v>
      </c>
      <c r="AJ58" s="80" t="e">
        <f t="shared" si="24"/>
        <v>#NAME?</v>
      </c>
      <c r="AK58" s="81" t="e">
        <f t="shared" si="24"/>
        <v>#NAME?</v>
      </c>
      <c r="AQ58" s="1" t="str">
        <f t="shared" ref="AQ58:AQ60" si="27">A58</f>
        <v>中堅</v>
      </c>
      <c r="AR58" s="1">
        <f t="shared" si="25"/>
        <v>0</v>
      </c>
      <c r="AS58" s="1" t="e">
        <f t="shared" si="26"/>
        <v>#NAME?</v>
      </c>
    </row>
    <row r="59" spans="1:45" ht="45" customHeight="1" x14ac:dyDescent="0.2">
      <c r="A59" s="78" t="s">
        <v>18</v>
      </c>
      <c r="B59" s="78"/>
      <c r="C59" s="78"/>
      <c r="D59" s="78"/>
      <c r="E59" s="76"/>
      <c r="F59" s="77"/>
      <c r="G59" s="77"/>
      <c r="H59" s="77"/>
      <c r="I59" s="77"/>
      <c r="J59" s="77"/>
      <c r="K59" s="77"/>
      <c r="L59" s="78" t="e">
        <f>VLOOKUP($E59,選手登録!$O$8:$AD$57,2,0)</f>
        <v>#N/A</v>
      </c>
      <c r="M59" s="78"/>
      <c r="N59" s="78"/>
      <c r="O59" s="78"/>
      <c r="P59" s="78"/>
      <c r="Q59" s="78"/>
      <c r="R59" s="78"/>
      <c r="S59" s="40" t="e">
        <f>VLOOKUP($E59,選手登録!$O$8:$AD$57,6,0)</f>
        <v>#N/A</v>
      </c>
      <c r="T59" s="40" t="e">
        <f>VLOOKUP($E59,選手登録!$O$8:$AD$57,7,0)</f>
        <v>#N/A</v>
      </c>
      <c r="U59" s="40" t="e">
        <f>VLOOKUP($E59,選手登録!$O$8:$AD$57,8,0)</f>
        <v>#N/A</v>
      </c>
      <c r="V59" s="40" t="e">
        <f>VLOOKUP($E59,選手登録!$O$8:$AD$57,9,0)</f>
        <v>#N/A</v>
      </c>
      <c r="W59" s="40" t="e">
        <f>VLOOKUP($E59,選手登録!$O$8:$AD$57,10,0)</f>
        <v>#N/A</v>
      </c>
      <c r="X59" s="40" t="e">
        <f>VLOOKUP($E59,選手登録!$O$8:$AD$57,11,0)</f>
        <v>#N/A</v>
      </c>
      <c r="Y59" s="40" t="e">
        <f>VLOOKUP($E59,選手登録!$O$8:$AD$57,12,0)</f>
        <v>#N/A</v>
      </c>
      <c r="Z59" s="79" t="e">
        <f>VLOOKUP($E59,選手登録!$O$8:$AD$57,13,0)</f>
        <v>#N/A</v>
      </c>
      <c r="AA59" s="80" t="e">
        <f t="shared" si="21"/>
        <v>#NAME?</v>
      </c>
      <c r="AB59" s="81" t="e">
        <f t="shared" si="21"/>
        <v>#NAME?</v>
      </c>
      <c r="AC59" s="79" t="e">
        <f>VLOOKUP($E59,選手登録!$O$8:$AD$57,14,0)</f>
        <v>#N/A</v>
      </c>
      <c r="AD59" s="80" t="e">
        <f t="shared" si="22"/>
        <v>#NAME?</v>
      </c>
      <c r="AE59" s="81" t="e">
        <f t="shared" si="22"/>
        <v>#NAME?</v>
      </c>
      <c r="AF59" s="79" t="e">
        <f>VLOOKUP($E59,選手登録!$O$8:$AD$57,15,0)</f>
        <v>#N/A</v>
      </c>
      <c r="AG59" s="80" t="e">
        <f t="shared" si="23"/>
        <v>#NAME?</v>
      </c>
      <c r="AH59" s="81" t="e">
        <f t="shared" si="23"/>
        <v>#NAME?</v>
      </c>
      <c r="AI59" s="79" t="e">
        <f>VLOOKUP($E59,選手登録!$O$8:$AD$57,16,0)</f>
        <v>#N/A</v>
      </c>
      <c r="AJ59" s="80" t="e">
        <f t="shared" si="24"/>
        <v>#NAME?</v>
      </c>
      <c r="AK59" s="81" t="e">
        <f t="shared" si="24"/>
        <v>#NAME?</v>
      </c>
      <c r="AQ59" s="1" t="str">
        <f t="shared" si="27"/>
        <v>先鋒</v>
      </c>
      <c r="AR59" s="1">
        <f t="shared" si="25"/>
        <v>0</v>
      </c>
      <c r="AS59" s="1" t="e">
        <f t="shared" si="26"/>
        <v>#NAME?</v>
      </c>
    </row>
    <row r="60" spans="1:45" ht="45" customHeight="1" x14ac:dyDescent="0.2">
      <c r="A60" s="78" t="s">
        <v>19</v>
      </c>
      <c r="B60" s="78"/>
      <c r="C60" s="78"/>
      <c r="D60" s="78"/>
      <c r="E60" s="76"/>
      <c r="F60" s="77"/>
      <c r="G60" s="77"/>
      <c r="H60" s="77"/>
      <c r="I60" s="77"/>
      <c r="J60" s="77"/>
      <c r="K60" s="77"/>
      <c r="L60" s="78" t="e">
        <f>VLOOKUP($E60,選手登録!$O$8:$AD$57,2,0)</f>
        <v>#N/A</v>
      </c>
      <c r="M60" s="78"/>
      <c r="N60" s="78"/>
      <c r="O60" s="78"/>
      <c r="P60" s="78"/>
      <c r="Q60" s="78"/>
      <c r="R60" s="78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9" t="e">
        <f>VLOOKUP($E60,選手登録!$O$8:$AD$57,13,0)</f>
        <v>#N/A</v>
      </c>
      <c r="AA60" s="80" t="e">
        <f t="shared" si="21"/>
        <v>#NAME?</v>
      </c>
      <c r="AB60" s="81" t="e">
        <f t="shared" si="21"/>
        <v>#NAME?</v>
      </c>
      <c r="AC60" s="79" t="e">
        <f>VLOOKUP($E60,選手登録!$O$8:$AD$57,14,0)</f>
        <v>#N/A</v>
      </c>
      <c r="AD60" s="80" t="e">
        <f t="shared" si="22"/>
        <v>#NAME?</v>
      </c>
      <c r="AE60" s="81" t="e">
        <f t="shared" si="22"/>
        <v>#NAME?</v>
      </c>
      <c r="AF60" s="79" t="e">
        <f>VLOOKUP($E60,選手登録!$O$8:$AD$57,15,0)</f>
        <v>#N/A</v>
      </c>
      <c r="AG60" s="80" t="e">
        <f t="shared" si="23"/>
        <v>#NAME?</v>
      </c>
      <c r="AH60" s="81" t="e">
        <f t="shared" si="23"/>
        <v>#NAME?</v>
      </c>
      <c r="AI60" s="79" t="e">
        <f>VLOOKUP($E60,選手登録!$O$8:$AD$57,16,0)</f>
        <v>#N/A</v>
      </c>
      <c r="AJ60" s="80" t="e">
        <f t="shared" si="24"/>
        <v>#NAME?</v>
      </c>
      <c r="AK60" s="81" t="e">
        <f t="shared" si="24"/>
        <v>#NAME?</v>
      </c>
      <c r="AQ60" s="1" t="str">
        <f t="shared" si="27"/>
        <v>補欠</v>
      </c>
      <c r="AR60" s="1">
        <f t="shared" si="25"/>
        <v>0</v>
      </c>
      <c r="AS60" s="1" t="e">
        <f t="shared" si="26"/>
        <v>#NAME?</v>
      </c>
    </row>
    <row r="61" spans="1:45" ht="18" customHeight="1" x14ac:dyDescent="0.2">
      <c r="A61" s="67" t="s">
        <v>10</v>
      </c>
      <c r="B61" s="68"/>
      <c r="C61" s="68"/>
      <c r="D61" s="68"/>
      <c r="E61" s="69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1"/>
    </row>
    <row r="62" spans="1:45" ht="18" customHeight="1" x14ac:dyDescent="0.2">
      <c r="A62" s="62"/>
      <c r="B62" s="63"/>
      <c r="C62" s="63"/>
      <c r="D62" s="63"/>
      <c r="E62" s="72" t="s">
        <v>151</v>
      </c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4"/>
    </row>
    <row r="63" spans="1:45" ht="18" customHeight="1" x14ac:dyDescent="0.2">
      <c r="A63" s="62"/>
      <c r="B63" s="63"/>
      <c r="C63" s="63"/>
      <c r="D63" s="63"/>
      <c r="E63" s="72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4"/>
    </row>
    <row r="64" spans="1:45" ht="25.5" customHeight="1" x14ac:dyDescent="0.2">
      <c r="A64" s="38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68" t="s">
        <v>143</v>
      </c>
      <c r="V64" s="68"/>
      <c r="W64" s="68"/>
      <c r="X64" s="68"/>
      <c r="Y64" s="68"/>
      <c r="Z64" s="68" t="s">
        <v>144</v>
      </c>
      <c r="AA64" s="68"/>
      <c r="AB64" s="68"/>
      <c r="AC64" s="68"/>
      <c r="AD64" s="68" t="s">
        <v>142</v>
      </c>
      <c r="AE64" s="68"/>
      <c r="AF64" s="68"/>
      <c r="AG64" s="68"/>
      <c r="AH64" s="68" t="s">
        <v>141</v>
      </c>
      <c r="AI64" s="68"/>
      <c r="AJ64" s="39"/>
      <c r="AK64" s="41"/>
    </row>
    <row r="65" spans="1:45" ht="25.5" customHeight="1" x14ac:dyDescent="0.2">
      <c r="A65" s="59" t="s">
        <v>147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1"/>
    </row>
    <row r="66" spans="1:45" ht="25.5" customHeight="1" x14ac:dyDescent="0.2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4"/>
    </row>
    <row r="67" spans="1:45" ht="25.5" customHeight="1" x14ac:dyDescent="0.2">
      <c r="A67" s="43"/>
      <c r="B67" s="63" t="str">
        <f>選手登録!$B$3</f>
        <v>花園高等学校</v>
      </c>
      <c r="C67" s="63"/>
      <c r="D67" s="63"/>
      <c r="E67" s="63"/>
      <c r="F67" s="63"/>
      <c r="G67" s="63"/>
      <c r="H67" s="63"/>
      <c r="I67" s="63"/>
      <c r="J67" s="63"/>
      <c r="K67" s="63"/>
      <c r="S67" s="63" t="s">
        <v>146</v>
      </c>
      <c r="T67" s="63"/>
      <c r="U67" s="63"/>
      <c r="V67" s="63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63" t="s">
        <v>145</v>
      </c>
      <c r="AI67" s="63"/>
      <c r="AJ67" s="49"/>
      <c r="AK67" s="50"/>
    </row>
    <row r="68" spans="1:45" ht="20.100000000000001" customHeight="1" x14ac:dyDescent="0.2">
      <c r="A68" s="93" t="str">
        <f>男子団体!A98</f>
        <v>令和６年度 京都府高等学校柔道選手権大会(団体試合）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5"/>
    </row>
    <row r="69" spans="1:45" ht="20.100000000000001" customHeight="1" x14ac:dyDescent="0.2">
      <c r="A69" s="123" t="str">
        <f>男子団体!A99</f>
        <v>兼　第46回 全国高等学校柔道選手権大会（団体試合）京都府予選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24"/>
    </row>
    <row r="70" spans="1:45" ht="20.100000000000001" customHeight="1" x14ac:dyDescent="0.2">
      <c r="A70" s="96" t="str">
        <f>男子団体!A100</f>
        <v>兼　第65回 近畿高等学校柔道新人大会（団体試合）京都府予選　申込書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97"/>
    </row>
    <row r="71" spans="1:45" ht="20.100000000000001" customHeight="1" x14ac:dyDescent="0.2">
      <c r="A71" s="85" t="s">
        <v>0</v>
      </c>
      <c r="B71" s="85"/>
      <c r="C71" s="85"/>
      <c r="D71" s="85"/>
      <c r="E71" s="85"/>
      <c r="F71" s="85"/>
      <c r="G71" s="85" t="s">
        <v>1</v>
      </c>
      <c r="H71" s="85"/>
      <c r="I71" s="85"/>
      <c r="J71" s="85"/>
      <c r="K71" s="85"/>
      <c r="L71" s="85"/>
      <c r="M71" s="85"/>
      <c r="N71" s="85"/>
      <c r="O71" s="85"/>
      <c r="P71" s="85"/>
      <c r="Q71" s="91" t="s">
        <v>138</v>
      </c>
      <c r="R71" s="92"/>
      <c r="S71" s="92"/>
      <c r="T71" s="92"/>
      <c r="U71" s="92"/>
      <c r="V71" s="92"/>
      <c r="W71" s="109"/>
      <c r="X71" s="91" t="s">
        <v>137</v>
      </c>
      <c r="Y71" s="92"/>
      <c r="Z71" s="92"/>
      <c r="AA71" s="92"/>
      <c r="AB71" s="92"/>
      <c r="AC71" s="92"/>
      <c r="AD71" s="109"/>
      <c r="AE71" s="85" t="s">
        <v>139</v>
      </c>
      <c r="AF71" s="85"/>
      <c r="AG71" s="85"/>
      <c r="AH71" s="85"/>
      <c r="AI71" s="85"/>
      <c r="AJ71" s="85"/>
      <c r="AK71" s="85"/>
    </row>
    <row r="72" spans="1:45" ht="45" customHeight="1" x14ac:dyDescent="0.2">
      <c r="A72" s="106" t="str">
        <f>MID(選手登録!$A$3,1,1)</f>
        <v>3</v>
      </c>
      <c r="B72" s="107"/>
      <c r="C72" s="106" t="str">
        <f>MID(選手登録!$A$3,2,1)</f>
        <v>7</v>
      </c>
      <c r="D72" s="107"/>
      <c r="E72" s="106" t="str">
        <f>MID(選手登録!$A$3,3,1)</f>
        <v>3</v>
      </c>
      <c r="F72" s="107"/>
      <c r="G72" s="98" t="str">
        <f>選手登録!$B$3</f>
        <v>花園高等学校</v>
      </c>
      <c r="H72" s="98"/>
      <c r="I72" s="98"/>
      <c r="J72" s="98"/>
      <c r="K72" s="98"/>
      <c r="L72" s="98"/>
      <c r="M72" s="98"/>
      <c r="N72" s="98"/>
      <c r="O72" s="98"/>
      <c r="P72" s="98"/>
      <c r="Q72" s="106" t="str">
        <f>選手登録!$O$4</f>
        <v xml:space="preserve"> </v>
      </c>
      <c r="R72" s="108"/>
      <c r="S72" s="108"/>
      <c r="T72" s="108"/>
      <c r="U72" s="108"/>
      <c r="V72" s="108"/>
      <c r="W72" s="108"/>
      <c r="X72" s="79" t="str">
        <f>選手登録!$P$4</f>
        <v xml:space="preserve"> </v>
      </c>
      <c r="Y72" s="80"/>
      <c r="Z72" s="80"/>
      <c r="AA72" s="80"/>
      <c r="AB72" s="80"/>
      <c r="AC72" s="80"/>
      <c r="AD72" s="80"/>
      <c r="AE72" s="45" t="str">
        <f>MID(選手登録!$I$4,4,1)</f>
        <v/>
      </c>
      <c r="AF72" s="45" t="str">
        <f>MID(選手登録!$I$4,5,1)</f>
        <v/>
      </c>
      <c r="AG72" s="45" t="str">
        <f>MID(選手登録!$I$4,6,1)</f>
        <v/>
      </c>
      <c r="AH72" s="45" t="str">
        <f>MID(選手登録!$I$4,7,1)</f>
        <v/>
      </c>
      <c r="AI72" s="45" t="str">
        <f>MID(選手登録!$I$4,8,1)</f>
        <v/>
      </c>
      <c r="AJ72" s="45" t="str">
        <f>MID(選手登録!$I$4,9,1)</f>
        <v/>
      </c>
      <c r="AK72" s="45" t="str">
        <f>MID(選手登録!$I$4,10,1)</f>
        <v/>
      </c>
    </row>
    <row r="73" spans="1:45" ht="45" customHeight="1" x14ac:dyDescent="0.2">
      <c r="A73" s="67" t="s">
        <v>24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116"/>
    </row>
    <row r="74" spans="1:45" ht="30" customHeight="1" x14ac:dyDescent="0.2">
      <c r="A74" s="110" t="s">
        <v>13</v>
      </c>
      <c r="B74" s="111"/>
      <c r="C74" s="111"/>
      <c r="D74" s="112"/>
      <c r="E74" s="91" t="s">
        <v>136</v>
      </c>
      <c r="F74" s="92"/>
      <c r="G74" s="92"/>
      <c r="H74" s="92"/>
      <c r="I74" s="92"/>
      <c r="J74" s="92"/>
      <c r="K74" s="92"/>
      <c r="L74" s="85" t="s">
        <v>137</v>
      </c>
      <c r="M74" s="85"/>
      <c r="N74" s="85"/>
      <c r="O74" s="85"/>
      <c r="P74" s="85"/>
      <c r="Q74" s="85"/>
      <c r="R74" s="85"/>
      <c r="S74" s="85" t="s">
        <v>139</v>
      </c>
      <c r="T74" s="85"/>
      <c r="U74" s="85"/>
      <c r="V74" s="85"/>
      <c r="W74" s="85"/>
      <c r="X74" s="85"/>
      <c r="Y74" s="85"/>
      <c r="Z74" s="85" t="s">
        <v>6</v>
      </c>
      <c r="AA74" s="85"/>
      <c r="AB74" s="85"/>
      <c r="AC74" s="85" t="s">
        <v>7</v>
      </c>
      <c r="AD74" s="85"/>
      <c r="AE74" s="85"/>
      <c r="AF74" s="85" t="s">
        <v>8</v>
      </c>
      <c r="AG74" s="85"/>
      <c r="AH74" s="85"/>
      <c r="AI74" s="85" t="s">
        <v>9</v>
      </c>
      <c r="AJ74" s="85"/>
      <c r="AK74" s="85"/>
    </row>
    <row r="75" spans="1:45" ht="45" customHeight="1" x14ac:dyDescent="0.2">
      <c r="A75" s="78" t="s">
        <v>14</v>
      </c>
      <c r="B75" s="78"/>
      <c r="C75" s="78"/>
      <c r="D75" s="78"/>
      <c r="E75" s="76"/>
      <c r="F75" s="77"/>
      <c r="G75" s="77"/>
      <c r="H75" s="77"/>
      <c r="I75" s="77"/>
      <c r="J75" s="77"/>
      <c r="K75" s="77"/>
      <c r="L75" s="78" t="e">
        <f>VLOOKUP($E75,選手登録!$O$8:$AD$57,2,0)</f>
        <v>#N/A</v>
      </c>
      <c r="M75" s="78"/>
      <c r="N75" s="78"/>
      <c r="O75" s="78"/>
      <c r="P75" s="78"/>
      <c r="Q75" s="78"/>
      <c r="R75" s="78"/>
      <c r="S75" s="40" t="e">
        <f>VLOOKUP($E75,選手登録!$O$8:$AD$57,6,0)</f>
        <v>#N/A</v>
      </c>
      <c r="T75" s="40" t="e">
        <f>VLOOKUP($E75,選手登録!$O$8:$AD$57,7,0)</f>
        <v>#N/A</v>
      </c>
      <c r="U75" s="40" t="e">
        <f>VLOOKUP($E75,選手登録!$O$8:$AD$57,8,0)</f>
        <v>#N/A</v>
      </c>
      <c r="V75" s="40" t="e">
        <f>VLOOKUP($E75,選手登録!$O$8:$AD$57,9,0)</f>
        <v>#N/A</v>
      </c>
      <c r="W75" s="40" t="e">
        <f>VLOOKUP($E75,選手登録!$O$8:$AD$57,10,0)</f>
        <v>#N/A</v>
      </c>
      <c r="X75" s="40" t="e">
        <f>VLOOKUP($E75,選手登録!$O$8:$AD$57,11,0)</f>
        <v>#N/A</v>
      </c>
      <c r="Y75" s="40" t="e">
        <f>VLOOKUP($E75,選手登録!$O$8:$AD$57,12,0)</f>
        <v>#N/A</v>
      </c>
      <c r="Z75" s="79" t="e">
        <f>VLOOKUP($E75,選手登録!$O$8:$AD$57,13,0)</f>
        <v>#N/A</v>
      </c>
      <c r="AA75" s="80" t="e">
        <f t="shared" ref="AA75:AB79" si="28">VLOOKUP($E75,データ,13,0)</f>
        <v>#NAME?</v>
      </c>
      <c r="AB75" s="81" t="e">
        <f t="shared" si="28"/>
        <v>#NAME?</v>
      </c>
      <c r="AC75" s="79" t="e">
        <f>VLOOKUP($E75,選手登録!$O$8:$AD$57,14,0)</f>
        <v>#N/A</v>
      </c>
      <c r="AD75" s="80" t="e">
        <f t="shared" ref="AD75:AE79" si="29">VLOOKUP($E75,データ,13,0)</f>
        <v>#NAME?</v>
      </c>
      <c r="AE75" s="81" t="e">
        <f t="shared" si="29"/>
        <v>#NAME?</v>
      </c>
      <c r="AF75" s="79" t="e">
        <f>VLOOKUP($E75,選手登録!$O$8:$AD$57,15,0)</f>
        <v>#N/A</v>
      </c>
      <c r="AG75" s="80" t="e">
        <f t="shared" ref="AG75:AH79" si="30">VLOOKUP($E75,データ,13,0)</f>
        <v>#NAME?</v>
      </c>
      <c r="AH75" s="81" t="e">
        <f t="shared" si="30"/>
        <v>#NAME?</v>
      </c>
      <c r="AI75" s="79" t="e">
        <f>VLOOKUP($E75,選手登録!$O$8:$AD$57,16,0)</f>
        <v>#N/A</v>
      </c>
      <c r="AJ75" s="80" t="e">
        <f t="shared" ref="AJ75:AK79" si="31">VLOOKUP($E75,データ,13,0)</f>
        <v>#NAME?</v>
      </c>
      <c r="AK75" s="81" t="e">
        <f t="shared" si="31"/>
        <v>#NAME?</v>
      </c>
      <c r="AQ75" s="1" t="str">
        <f>A75</f>
        <v>大将</v>
      </c>
      <c r="AR75" s="1">
        <f t="shared" ref="AR75:AR79" si="32">$N$5</f>
        <v>0</v>
      </c>
      <c r="AS75" s="1" t="e">
        <f t="shared" ref="AS75:AS79" si="33">VLOOKUP(E75,データ,3,0)</f>
        <v>#NAME?</v>
      </c>
    </row>
    <row r="76" spans="1:45" ht="45" customHeight="1" x14ac:dyDescent="0.2">
      <c r="A76" s="78" t="s">
        <v>16</v>
      </c>
      <c r="B76" s="78"/>
      <c r="C76" s="78"/>
      <c r="D76" s="78"/>
      <c r="E76" s="76"/>
      <c r="F76" s="77"/>
      <c r="G76" s="77"/>
      <c r="H76" s="77"/>
      <c r="I76" s="77"/>
      <c r="J76" s="77"/>
      <c r="K76" s="77"/>
      <c r="L76" s="78" t="e">
        <f>VLOOKUP($E76,選手登録!$O$8:$AD$57,2,0)</f>
        <v>#N/A</v>
      </c>
      <c r="M76" s="78"/>
      <c r="N76" s="78"/>
      <c r="O76" s="78"/>
      <c r="P76" s="78"/>
      <c r="Q76" s="78"/>
      <c r="R76" s="78"/>
      <c r="S76" s="40" t="e">
        <f>VLOOKUP($E76,選手登録!$O$8:$AD$57,6,0)</f>
        <v>#N/A</v>
      </c>
      <c r="T76" s="40" t="e">
        <f>VLOOKUP($E76,選手登録!$O$8:$AD$57,7,0)</f>
        <v>#N/A</v>
      </c>
      <c r="U76" s="40" t="e">
        <f>VLOOKUP($E76,選手登録!$O$8:$AD$57,8,0)</f>
        <v>#N/A</v>
      </c>
      <c r="V76" s="40" t="e">
        <f>VLOOKUP($E76,選手登録!$O$8:$AD$57,9,0)</f>
        <v>#N/A</v>
      </c>
      <c r="W76" s="40" t="e">
        <f>VLOOKUP($E76,選手登録!$O$8:$AD$57,10,0)</f>
        <v>#N/A</v>
      </c>
      <c r="X76" s="40" t="e">
        <f>VLOOKUP($E76,選手登録!$O$8:$AD$57,11,0)</f>
        <v>#N/A</v>
      </c>
      <c r="Y76" s="40" t="e">
        <f>VLOOKUP($E76,選手登録!$O$8:$AD$57,12,0)</f>
        <v>#N/A</v>
      </c>
      <c r="Z76" s="79" t="e">
        <f>VLOOKUP($E76,選手登録!$O$8:$AD$57,13,0)</f>
        <v>#N/A</v>
      </c>
      <c r="AA76" s="80" t="e">
        <f t="shared" si="28"/>
        <v>#NAME?</v>
      </c>
      <c r="AB76" s="81" t="e">
        <f t="shared" si="28"/>
        <v>#NAME?</v>
      </c>
      <c r="AC76" s="79" t="e">
        <f>VLOOKUP($E76,選手登録!$O$8:$AD$57,14,0)</f>
        <v>#N/A</v>
      </c>
      <c r="AD76" s="80" t="e">
        <f t="shared" si="29"/>
        <v>#NAME?</v>
      </c>
      <c r="AE76" s="81" t="e">
        <f t="shared" si="29"/>
        <v>#NAME?</v>
      </c>
      <c r="AF76" s="79" t="e">
        <f>VLOOKUP($E76,選手登録!$O$8:$AD$57,15,0)</f>
        <v>#N/A</v>
      </c>
      <c r="AG76" s="80" t="e">
        <f t="shared" si="30"/>
        <v>#NAME?</v>
      </c>
      <c r="AH76" s="81" t="e">
        <f t="shared" si="30"/>
        <v>#NAME?</v>
      </c>
      <c r="AI76" s="79" t="e">
        <f>VLOOKUP($E76,選手登録!$O$8:$AD$57,16,0)</f>
        <v>#N/A</v>
      </c>
      <c r="AJ76" s="80" t="e">
        <f t="shared" si="31"/>
        <v>#NAME?</v>
      </c>
      <c r="AK76" s="81" t="e">
        <f t="shared" si="31"/>
        <v>#NAME?</v>
      </c>
      <c r="AQ76" s="1" t="str">
        <f t="shared" ref="AQ76:AQ79" si="34">A76</f>
        <v>中堅</v>
      </c>
      <c r="AR76" s="1">
        <f t="shared" si="32"/>
        <v>0</v>
      </c>
      <c r="AS76" s="1" t="e">
        <f t="shared" si="33"/>
        <v>#NAME?</v>
      </c>
    </row>
    <row r="77" spans="1:45" ht="45" customHeight="1" x14ac:dyDescent="0.2">
      <c r="A77" s="78" t="s">
        <v>18</v>
      </c>
      <c r="B77" s="78"/>
      <c r="C77" s="78"/>
      <c r="D77" s="78"/>
      <c r="E77" s="76"/>
      <c r="F77" s="77"/>
      <c r="G77" s="77"/>
      <c r="H77" s="77"/>
      <c r="I77" s="77"/>
      <c r="J77" s="77"/>
      <c r="K77" s="77"/>
      <c r="L77" s="78" t="e">
        <f>VLOOKUP($E77,選手登録!$O$8:$AD$57,2,0)</f>
        <v>#N/A</v>
      </c>
      <c r="M77" s="78"/>
      <c r="N77" s="78"/>
      <c r="O77" s="78"/>
      <c r="P77" s="78"/>
      <c r="Q77" s="78"/>
      <c r="R77" s="78"/>
      <c r="S77" s="40" t="e">
        <f>VLOOKUP($E77,選手登録!$O$8:$AD$57,6,0)</f>
        <v>#N/A</v>
      </c>
      <c r="T77" s="40" t="e">
        <f>VLOOKUP($E77,選手登録!$O$8:$AD$57,7,0)</f>
        <v>#N/A</v>
      </c>
      <c r="U77" s="40" t="e">
        <f>VLOOKUP($E77,選手登録!$O$8:$AD$57,8,0)</f>
        <v>#N/A</v>
      </c>
      <c r="V77" s="40" t="e">
        <f>VLOOKUP($E77,選手登録!$O$8:$AD$57,9,0)</f>
        <v>#N/A</v>
      </c>
      <c r="W77" s="40" t="e">
        <f>VLOOKUP($E77,選手登録!$O$8:$AD$57,10,0)</f>
        <v>#N/A</v>
      </c>
      <c r="X77" s="40" t="e">
        <f>VLOOKUP($E77,選手登録!$O$8:$AD$57,11,0)</f>
        <v>#N/A</v>
      </c>
      <c r="Y77" s="40" t="e">
        <f>VLOOKUP($E77,選手登録!$O$8:$AD$57,12,0)</f>
        <v>#N/A</v>
      </c>
      <c r="Z77" s="79" t="e">
        <f>VLOOKUP($E77,選手登録!$O$8:$AD$57,13,0)</f>
        <v>#N/A</v>
      </c>
      <c r="AA77" s="80" t="e">
        <f t="shared" si="28"/>
        <v>#NAME?</v>
      </c>
      <c r="AB77" s="81" t="e">
        <f t="shared" si="28"/>
        <v>#NAME?</v>
      </c>
      <c r="AC77" s="79" t="e">
        <f>VLOOKUP($E77,選手登録!$O$8:$AD$57,14,0)</f>
        <v>#N/A</v>
      </c>
      <c r="AD77" s="80" t="e">
        <f t="shared" si="29"/>
        <v>#NAME?</v>
      </c>
      <c r="AE77" s="81" t="e">
        <f t="shared" si="29"/>
        <v>#NAME?</v>
      </c>
      <c r="AF77" s="79" t="e">
        <f>VLOOKUP($E77,選手登録!$O$8:$AD$57,15,0)</f>
        <v>#N/A</v>
      </c>
      <c r="AG77" s="80" t="e">
        <f t="shared" si="30"/>
        <v>#NAME?</v>
      </c>
      <c r="AH77" s="81" t="e">
        <f t="shared" si="30"/>
        <v>#NAME?</v>
      </c>
      <c r="AI77" s="79" t="e">
        <f>VLOOKUP($E77,選手登録!$O$8:$AD$57,16,0)</f>
        <v>#N/A</v>
      </c>
      <c r="AJ77" s="80" t="e">
        <f t="shared" si="31"/>
        <v>#NAME?</v>
      </c>
      <c r="AK77" s="81" t="e">
        <f t="shared" si="31"/>
        <v>#NAME?</v>
      </c>
      <c r="AQ77" s="1" t="str">
        <f t="shared" si="34"/>
        <v>先鋒</v>
      </c>
      <c r="AR77" s="1">
        <f t="shared" si="32"/>
        <v>0</v>
      </c>
      <c r="AS77" s="1" t="e">
        <f t="shared" si="33"/>
        <v>#NAME?</v>
      </c>
    </row>
    <row r="78" spans="1:45" ht="45" customHeight="1" x14ac:dyDescent="0.2">
      <c r="A78" s="78" t="s">
        <v>19</v>
      </c>
      <c r="B78" s="78"/>
      <c r="C78" s="78"/>
      <c r="D78" s="78"/>
      <c r="E78" s="76"/>
      <c r="F78" s="77"/>
      <c r="G78" s="77"/>
      <c r="H78" s="77"/>
      <c r="I78" s="77"/>
      <c r="J78" s="77"/>
      <c r="K78" s="77"/>
      <c r="L78" s="78" t="e">
        <f>VLOOKUP($E78,選手登録!$O$8:$AD$57,2,0)</f>
        <v>#N/A</v>
      </c>
      <c r="M78" s="78"/>
      <c r="N78" s="78"/>
      <c r="O78" s="78"/>
      <c r="P78" s="78"/>
      <c r="Q78" s="78"/>
      <c r="R78" s="78"/>
      <c r="S78" s="40" t="e">
        <f>VLOOKUP($E78,選手登録!$O$8:$AD$57,6,0)</f>
        <v>#N/A</v>
      </c>
      <c r="T78" s="40" t="e">
        <f>VLOOKUP($E78,選手登録!$O$8:$AD$57,7,0)</f>
        <v>#N/A</v>
      </c>
      <c r="U78" s="40" t="e">
        <f>VLOOKUP($E78,選手登録!$O$8:$AD$57,8,0)</f>
        <v>#N/A</v>
      </c>
      <c r="V78" s="40" t="e">
        <f>VLOOKUP($E78,選手登録!$O$8:$AD$57,9,0)</f>
        <v>#N/A</v>
      </c>
      <c r="W78" s="40" t="e">
        <f>VLOOKUP($E78,選手登録!$O$8:$AD$57,10,0)</f>
        <v>#N/A</v>
      </c>
      <c r="X78" s="40" t="e">
        <f>VLOOKUP($E78,選手登録!$O$8:$AD$57,11,0)</f>
        <v>#N/A</v>
      </c>
      <c r="Y78" s="40" t="e">
        <f>VLOOKUP($E78,選手登録!$O$8:$AD$57,12,0)</f>
        <v>#N/A</v>
      </c>
      <c r="Z78" s="79" t="e">
        <f>VLOOKUP($E78,選手登録!$O$8:$AD$57,13,0)</f>
        <v>#N/A</v>
      </c>
      <c r="AA78" s="80" t="e">
        <f t="shared" si="28"/>
        <v>#NAME?</v>
      </c>
      <c r="AB78" s="81" t="e">
        <f t="shared" si="28"/>
        <v>#NAME?</v>
      </c>
      <c r="AC78" s="79" t="e">
        <f>VLOOKUP($E78,選手登録!$O$8:$AD$57,14,0)</f>
        <v>#N/A</v>
      </c>
      <c r="AD78" s="80" t="e">
        <f t="shared" si="29"/>
        <v>#NAME?</v>
      </c>
      <c r="AE78" s="81" t="e">
        <f t="shared" si="29"/>
        <v>#NAME?</v>
      </c>
      <c r="AF78" s="79" t="e">
        <f>VLOOKUP($E78,選手登録!$O$8:$AD$57,15,0)</f>
        <v>#N/A</v>
      </c>
      <c r="AG78" s="80" t="e">
        <f t="shared" si="30"/>
        <v>#NAME?</v>
      </c>
      <c r="AH78" s="81" t="e">
        <f t="shared" si="30"/>
        <v>#NAME?</v>
      </c>
      <c r="AI78" s="79" t="e">
        <f>VLOOKUP($E78,選手登録!$O$8:$AD$57,16,0)</f>
        <v>#N/A</v>
      </c>
      <c r="AJ78" s="80" t="e">
        <f t="shared" si="31"/>
        <v>#NAME?</v>
      </c>
      <c r="AK78" s="81" t="e">
        <f t="shared" si="31"/>
        <v>#NAME?</v>
      </c>
    </row>
    <row r="79" spans="1:45" ht="45" customHeight="1" x14ac:dyDescent="0.2">
      <c r="A79" s="78" t="s">
        <v>19</v>
      </c>
      <c r="B79" s="78"/>
      <c r="C79" s="78"/>
      <c r="D79" s="78"/>
      <c r="E79" s="76"/>
      <c r="F79" s="77"/>
      <c r="G79" s="77"/>
      <c r="H79" s="77"/>
      <c r="I79" s="77"/>
      <c r="J79" s="77"/>
      <c r="K79" s="77"/>
      <c r="L79" s="78" t="e">
        <f>VLOOKUP($E79,選手登録!$O$8:$AD$57,2,0)</f>
        <v>#N/A</v>
      </c>
      <c r="M79" s="78"/>
      <c r="N79" s="78"/>
      <c r="O79" s="78"/>
      <c r="P79" s="78"/>
      <c r="Q79" s="78"/>
      <c r="R79" s="78"/>
      <c r="S79" s="40" t="e">
        <f>VLOOKUP($E79,選手登録!$O$8:$AD$57,6,0)</f>
        <v>#N/A</v>
      </c>
      <c r="T79" s="40" t="e">
        <f>VLOOKUP($E79,選手登録!$O$8:$AD$57,7,0)</f>
        <v>#N/A</v>
      </c>
      <c r="U79" s="40" t="e">
        <f>VLOOKUP($E79,選手登録!$O$8:$AD$57,8,0)</f>
        <v>#N/A</v>
      </c>
      <c r="V79" s="40" t="e">
        <f>VLOOKUP($E79,選手登録!$O$8:$AD$57,9,0)</f>
        <v>#N/A</v>
      </c>
      <c r="W79" s="40" t="e">
        <f>VLOOKUP($E79,選手登録!$O$8:$AD$57,10,0)</f>
        <v>#N/A</v>
      </c>
      <c r="X79" s="40" t="e">
        <f>VLOOKUP($E79,選手登録!$O$8:$AD$57,11,0)</f>
        <v>#N/A</v>
      </c>
      <c r="Y79" s="40" t="e">
        <f>VLOOKUP($E79,選手登録!$O$8:$AD$57,12,0)</f>
        <v>#N/A</v>
      </c>
      <c r="Z79" s="79" t="e">
        <f>VLOOKUP($E79,選手登録!$O$8:$AD$57,13,0)</f>
        <v>#N/A</v>
      </c>
      <c r="AA79" s="80" t="e">
        <f t="shared" si="28"/>
        <v>#NAME?</v>
      </c>
      <c r="AB79" s="81" t="e">
        <f t="shared" si="28"/>
        <v>#NAME?</v>
      </c>
      <c r="AC79" s="79" t="e">
        <f>VLOOKUP($E79,選手登録!$O$8:$AD$57,14,0)</f>
        <v>#N/A</v>
      </c>
      <c r="AD79" s="80" t="e">
        <f t="shared" si="29"/>
        <v>#NAME?</v>
      </c>
      <c r="AE79" s="81" t="e">
        <f t="shared" si="29"/>
        <v>#NAME?</v>
      </c>
      <c r="AF79" s="79" t="e">
        <f>VLOOKUP($E79,選手登録!$O$8:$AD$57,15,0)</f>
        <v>#N/A</v>
      </c>
      <c r="AG79" s="80" t="e">
        <f t="shared" si="30"/>
        <v>#NAME?</v>
      </c>
      <c r="AH79" s="81" t="e">
        <f t="shared" si="30"/>
        <v>#NAME?</v>
      </c>
      <c r="AI79" s="79" t="e">
        <f>VLOOKUP($E79,選手登録!$O$8:$AD$57,16,0)</f>
        <v>#N/A</v>
      </c>
      <c r="AJ79" s="80" t="e">
        <f t="shared" si="31"/>
        <v>#NAME?</v>
      </c>
      <c r="AK79" s="81" t="e">
        <f t="shared" si="31"/>
        <v>#NAME?</v>
      </c>
      <c r="AQ79" s="1" t="str">
        <f t="shared" si="34"/>
        <v>補欠</v>
      </c>
      <c r="AR79" s="1">
        <f t="shared" si="32"/>
        <v>0</v>
      </c>
      <c r="AS79" s="1" t="e">
        <f t="shared" si="33"/>
        <v>#NAME?</v>
      </c>
    </row>
    <row r="80" spans="1:45" ht="20.100000000000001" customHeight="1" x14ac:dyDescent="0.2">
      <c r="A80" s="67" t="s">
        <v>10</v>
      </c>
      <c r="B80" s="68"/>
      <c r="C80" s="68"/>
      <c r="D80" s="68"/>
      <c r="E80" s="69" t="s">
        <v>157</v>
      </c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1"/>
    </row>
    <row r="81" spans="1:37" ht="20.100000000000001" customHeight="1" x14ac:dyDescent="0.2">
      <c r="A81" s="62"/>
      <c r="B81" s="63"/>
      <c r="C81" s="63"/>
      <c r="D81" s="63"/>
      <c r="E81" s="72" t="s">
        <v>156</v>
      </c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4"/>
    </row>
    <row r="82" spans="1:37" ht="20.100000000000001" customHeight="1" x14ac:dyDescent="0.2">
      <c r="A82" s="62"/>
      <c r="B82" s="63"/>
      <c r="C82" s="63"/>
      <c r="D82" s="63"/>
      <c r="E82" s="72" t="s">
        <v>155</v>
      </c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4"/>
    </row>
    <row r="83" spans="1:37" ht="25.5" customHeight="1" x14ac:dyDescent="0.2">
      <c r="A83" s="38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68" t="s">
        <v>143</v>
      </c>
      <c r="V83" s="68"/>
      <c r="W83" s="68"/>
      <c r="X83" s="68"/>
      <c r="Y83" s="68"/>
      <c r="Z83" s="68" t="s">
        <v>144</v>
      </c>
      <c r="AA83" s="68"/>
      <c r="AB83" s="68"/>
      <c r="AC83" s="68"/>
      <c r="AD83" s="68" t="s">
        <v>142</v>
      </c>
      <c r="AE83" s="68"/>
      <c r="AF83" s="68"/>
      <c r="AG83" s="68"/>
      <c r="AH83" s="68" t="s">
        <v>141</v>
      </c>
      <c r="AI83" s="68"/>
      <c r="AJ83" s="39"/>
      <c r="AK83" s="41"/>
    </row>
    <row r="84" spans="1:37" ht="25.5" customHeight="1" x14ac:dyDescent="0.2">
      <c r="A84" s="59" t="s">
        <v>147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1"/>
    </row>
    <row r="85" spans="1:37" ht="25.5" customHeight="1" x14ac:dyDescent="0.2">
      <c r="A85" s="62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4"/>
    </row>
    <row r="86" spans="1:37" ht="25.5" customHeight="1" x14ac:dyDescent="0.2">
      <c r="A86" s="44"/>
      <c r="B86" s="65" t="str">
        <f>選手登録!$B$3</f>
        <v>花園高等学校</v>
      </c>
      <c r="C86" s="65"/>
      <c r="D86" s="65"/>
      <c r="E86" s="65"/>
      <c r="F86" s="65"/>
      <c r="G86" s="65"/>
      <c r="H86" s="65"/>
      <c r="I86" s="65"/>
      <c r="J86" s="65"/>
      <c r="K86" s="65"/>
      <c r="L86" s="42"/>
      <c r="M86" s="42"/>
      <c r="N86" s="42"/>
      <c r="O86" s="42"/>
      <c r="P86" s="42"/>
      <c r="Q86" s="42"/>
      <c r="R86" s="42"/>
      <c r="S86" s="65" t="s">
        <v>146</v>
      </c>
      <c r="T86" s="65"/>
      <c r="U86" s="65"/>
      <c r="V86" s="65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5" t="s">
        <v>145</v>
      </c>
      <c r="AI86" s="65"/>
      <c r="AJ86" s="47"/>
      <c r="AK86" s="48"/>
    </row>
  </sheetData>
  <dataConsolidate/>
  <mergeCells count="342">
    <mergeCell ref="A84:AK84"/>
    <mergeCell ref="A85:AK85"/>
    <mergeCell ref="B86:K86"/>
    <mergeCell ref="S86:V86"/>
    <mergeCell ref="W86:AG86"/>
    <mergeCell ref="AH86:AI86"/>
    <mergeCell ref="E81:AK81"/>
    <mergeCell ref="U83:W83"/>
    <mergeCell ref="X83:Y83"/>
    <mergeCell ref="Z83:AA83"/>
    <mergeCell ref="AB83:AC83"/>
    <mergeCell ref="AD83:AE83"/>
    <mergeCell ref="AF83:AG83"/>
    <mergeCell ref="AH83:AI83"/>
    <mergeCell ref="A77:D77"/>
    <mergeCell ref="E77:K77"/>
    <mergeCell ref="A80:D82"/>
    <mergeCell ref="E74:K74"/>
    <mergeCell ref="A75:D75"/>
    <mergeCell ref="E75:K75"/>
    <mergeCell ref="A76:D76"/>
    <mergeCell ref="E76:K76"/>
    <mergeCell ref="E80:AK80"/>
    <mergeCell ref="A79:D79"/>
    <mergeCell ref="E82:AK82"/>
    <mergeCell ref="L79:R79"/>
    <mergeCell ref="Z79:AB79"/>
    <mergeCell ref="AC79:AE79"/>
    <mergeCell ref="AF79:AH79"/>
    <mergeCell ref="AI79:AK79"/>
    <mergeCell ref="E79:K79"/>
    <mergeCell ref="A78:D78"/>
    <mergeCell ref="E78:K78"/>
    <mergeCell ref="L78:R78"/>
    <mergeCell ref="Z78:AB78"/>
    <mergeCell ref="AC78:AE78"/>
    <mergeCell ref="AF78:AH78"/>
    <mergeCell ref="AI78:AK78"/>
    <mergeCell ref="L77:R77"/>
    <mergeCell ref="Z77:AB77"/>
    <mergeCell ref="AC77:AE77"/>
    <mergeCell ref="AF77:AH77"/>
    <mergeCell ref="AI77:AK77"/>
    <mergeCell ref="L76:R76"/>
    <mergeCell ref="Z76:AB76"/>
    <mergeCell ref="AC76:AE76"/>
    <mergeCell ref="AF76:AH76"/>
    <mergeCell ref="AI76:AK76"/>
    <mergeCell ref="L75:R75"/>
    <mergeCell ref="Z75:AB75"/>
    <mergeCell ref="AC75:AE75"/>
    <mergeCell ref="AF75:AH75"/>
    <mergeCell ref="AI75:AK75"/>
    <mergeCell ref="A73:AK73"/>
    <mergeCell ref="L74:R74"/>
    <mergeCell ref="S74:Y74"/>
    <mergeCell ref="Z74:AB74"/>
    <mergeCell ref="AC74:AE74"/>
    <mergeCell ref="AF74:AH74"/>
    <mergeCell ref="AI74:AK74"/>
    <mergeCell ref="A74:D74"/>
    <mergeCell ref="A72:B72"/>
    <mergeCell ref="C72:D72"/>
    <mergeCell ref="E72:F72"/>
    <mergeCell ref="G72:P72"/>
    <mergeCell ref="Q72:W72"/>
    <mergeCell ref="X72:AD72"/>
    <mergeCell ref="A68:AK68"/>
    <mergeCell ref="A69:AK69"/>
    <mergeCell ref="A70:AK70"/>
    <mergeCell ref="A71:F71"/>
    <mergeCell ref="G71:P71"/>
    <mergeCell ref="Q71:W71"/>
    <mergeCell ref="X71:AD71"/>
    <mergeCell ref="AE71:AK71"/>
    <mergeCell ref="AH64:AI64"/>
    <mergeCell ref="A65:AK65"/>
    <mergeCell ref="A66:AK66"/>
    <mergeCell ref="B67:K67"/>
    <mergeCell ref="S67:V67"/>
    <mergeCell ref="W67:AG67"/>
    <mergeCell ref="AH67:AI67"/>
    <mergeCell ref="A61:D63"/>
    <mergeCell ref="E61:AK61"/>
    <mergeCell ref="E62:AK62"/>
    <mergeCell ref="E63:AK63"/>
    <mergeCell ref="U64:W64"/>
    <mergeCell ref="X64:Y64"/>
    <mergeCell ref="Z64:AA64"/>
    <mergeCell ref="AB64:AC64"/>
    <mergeCell ref="AD64:AE64"/>
    <mergeCell ref="AF64:AG64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59:D59"/>
    <mergeCell ref="E59:K59"/>
    <mergeCell ref="L59:R59"/>
    <mergeCell ref="Z59:AB59"/>
    <mergeCell ref="AC59:AE59"/>
    <mergeCell ref="AF59:AH59"/>
    <mergeCell ref="AI58:AK58"/>
    <mergeCell ref="A58:D58"/>
    <mergeCell ref="E58:K58"/>
    <mergeCell ref="L58:R58"/>
    <mergeCell ref="Z58:AB58"/>
    <mergeCell ref="AC58:AE58"/>
    <mergeCell ref="AF58:AH58"/>
    <mergeCell ref="AI57:AK57"/>
    <mergeCell ref="A57:D57"/>
    <mergeCell ref="E57:K57"/>
    <mergeCell ref="L57:R57"/>
    <mergeCell ref="Z57:AB57"/>
    <mergeCell ref="AC57:AE57"/>
    <mergeCell ref="AF57:AH57"/>
    <mergeCell ref="A55:AK55"/>
    <mergeCell ref="A56:D56"/>
    <mergeCell ref="E56:K56"/>
    <mergeCell ref="L56:R56"/>
    <mergeCell ref="S56:Y56"/>
    <mergeCell ref="Z56:AB56"/>
    <mergeCell ref="AC56:AE56"/>
    <mergeCell ref="AF56:AH56"/>
    <mergeCell ref="AI56:AK56"/>
    <mergeCell ref="A54:B54"/>
    <mergeCell ref="C54:D54"/>
    <mergeCell ref="E54:F54"/>
    <mergeCell ref="G54:P54"/>
    <mergeCell ref="Q54:W54"/>
    <mergeCell ref="X54:AD54"/>
    <mergeCell ref="A52:AK52"/>
    <mergeCell ref="A53:F53"/>
    <mergeCell ref="G53:P53"/>
    <mergeCell ref="Q53:W53"/>
    <mergeCell ref="X53:AD53"/>
    <mergeCell ref="AE53:AK53"/>
    <mergeCell ref="AF48:AG48"/>
    <mergeCell ref="AH48:AI48"/>
    <mergeCell ref="A49:AK49"/>
    <mergeCell ref="A50:AK50"/>
    <mergeCell ref="B51:K51"/>
    <mergeCell ref="S51:V51"/>
    <mergeCell ref="W51:AG51"/>
    <mergeCell ref="AH51:AI51"/>
    <mergeCell ref="AI44:AK44"/>
    <mergeCell ref="A45:D47"/>
    <mergeCell ref="E45:AK45"/>
    <mergeCell ref="E46:AK46"/>
    <mergeCell ref="E47:AK47"/>
    <mergeCell ref="U48:W48"/>
    <mergeCell ref="X48:Y48"/>
    <mergeCell ref="Z48:AA48"/>
    <mergeCell ref="AB48:AC48"/>
    <mergeCell ref="AD48:AE48"/>
    <mergeCell ref="A44:D44"/>
    <mergeCell ref="E44:K44"/>
    <mergeCell ref="L44:R44"/>
    <mergeCell ref="Z44:AB44"/>
    <mergeCell ref="AC44:AE44"/>
    <mergeCell ref="AF44:AH44"/>
    <mergeCell ref="AI43:AK43"/>
    <mergeCell ref="A43:D43"/>
    <mergeCell ref="E43:K43"/>
    <mergeCell ref="L43:R43"/>
    <mergeCell ref="Z43:AB43"/>
    <mergeCell ref="AC43:AE43"/>
    <mergeCell ref="AF43:AH43"/>
    <mergeCell ref="AI42:AK42"/>
    <mergeCell ref="A42:D42"/>
    <mergeCell ref="E42:K42"/>
    <mergeCell ref="L42:R42"/>
    <mergeCell ref="Z42:AB42"/>
    <mergeCell ref="AC42:AE42"/>
    <mergeCell ref="AF42:AH42"/>
    <mergeCell ref="AI41:AK41"/>
    <mergeCell ref="A41:D41"/>
    <mergeCell ref="E41:K41"/>
    <mergeCell ref="L41:R41"/>
    <mergeCell ref="Z41:AB41"/>
    <mergeCell ref="AC41:AE41"/>
    <mergeCell ref="AF41:AH41"/>
    <mergeCell ref="A38:AK38"/>
    <mergeCell ref="A39:AK39"/>
    <mergeCell ref="A40:D40"/>
    <mergeCell ref="E40:K40"/>
    <mergeCell ref="L40:R40"/>
    <mergeCell ref="S40:Y40"/>
    <mergeCell ref="Z40:AB40"/>
    <mergeCell ref="AC40:AE40"/>
    <mergeCell ref="AF40:AH40"/>
    <mergeCell ref="AI40:AK40"/>
    <mergeCell ref="A37:B37"/>
    <mergeCell ref="C37:D37"/>
    <mergeCell ref="E37:F37"/>
    <mergeCell ref="G37:P37"/>
    <mergeCell ref="Q37:W37"/>
    <mergeCell ref="X37:AD37"/>
    <mergeCell ref="A35:AK35"/>
    <mergeCell ref="A36:F36"/>
    <mergeCell ref="G36:P36"/>
    <mergeCell ref="Q36:W36"/>
    <mergeCell ref="X36:AD36"/>
    <mergeCell ref="AE36:AK36"/>
    <mergeCell ref="AF31:AG31"/>
    <mergeCell ref="AH31:AI31"/>
    <mergeCell ref="A32:AK32"/>
    <mergeCell ref="A33:AK33"/>
    <mergeCell ref="B34:K34"/>
    <mergeCell ref="S34:V34"/>
    <mergeCell ref="W34:AG34"/>
    <mergeCell ref="AH34:AI34"/>
    <mergeCell ref="AI27:AK27"/>
    <mergeCell ref="A28:D30"/>
    <mergeCell ref="E28:AK28"/>
    <mergeCell ref="E29:AK29"/>
    <mergeCell ref="E30:AK30"/>
    <mergeCell ref="U31:W31"/>
    <mergeCell ref="X31:Y31"/>
    <mergeCell ref="Z31:AA31"/>
    <mergeCell ref="AB31:AC31"/>
    <mergeCell ref="AD31:AE31"/>
    <mergeCell ref="A27:D27"/>
    <mergeCell ref="E27:K27"/>
    <mergeCell ref="L27:R27"/>
    <mergeCell ref="Z27:AB27"/>
    <mergeCell ref="AC27:AE27"/>
    <mergeCell ref="AF27:AH27"/>
    <mergeCell ref="AI26:AK26"/>
    <mergeCell ref="A26:D26"/>
    <mergeCell ref="E26:K26"/>
    <mergeCell ref="L26:R26"/>
    <mergeCell ref="Z26:AB26"/>
    <mergeCell ref="AC26:AE26"/>
    <mergeCell ref="AF26:AH26"/>
    <mergeCell ref="AI25:AK25"/>
    <mergeCell ref="A25:D25"/>
    <mergeCell ref="E25:K25"/>
    <mergeCell ref="L25:R25"/>
    <mergeCell ref="Z25:AB25"/>
    <mergeCell ref="AC25:AE25"/>
    <mergeCell ref="AF25:AH25"/>
    <mergeCell ref="AI24:AK24"/>
    <mergeCell ref="A24:D24"/>
    <mergeCell ref="E24:K24"/>
    <mergeCell ref="L24:R24"/>
    <mergeCell ref="Z24:AB24"/>
    <mergeCell ref="AC24:AE24"/>
    <mergeCell ref="AF24:AH24"/>
    <mergeCell ref="A21:AK21"/>
    <mergeCell ref="A22:AK22"/>
    <mergeCell ref="A23:D23"/>
    <mergeCell ref="E23:K23"/>
    <mergeCell ref="L23:R23"/>
    <mergeCell ref="S23:Y23"/>
    <mergeCell ref="Z23:AB23"/>
    <mergeCell ref="AC23:AE23"/>
    <mergeCell ref="AF23:AH23"/>
    <mergeCell ref="AI23:AK23"/>
    <mergeCell ref="A20:B20"/>
    <mergeCell ref="C20:D20"/>
    <mergeCell ref="E20:F20"/>
    <mergeCell ref="G20:P20"/>
    <mergeCell ref="Q20:W20"/>
    <mergeCell ref="X20:AD20"/>
    <mergeCell ref="A18:AK18"/>
    <mergeCell ref="A19:F19"/>
    <mergeCell ref="G19:P19"/>
    <mergeCell ref="Q19:W19"/>
    <mergeCell ref="X19:AD19"/>
    <mergeCell ref="AE19:AK19"/>
    <mergeCell ref="AH14:AI14"/>
    <mergeCell ref="A15:AK15"/>
    <mergeCell ref="A16:AK16"/>
    <mergeCell ref="B17:K17"/>
    <mergeCell ref="S17:V17"/>
    <mergeCell ref="W17:AG17"/>
    <mergeCell ref="AH17:AI17"/>
    <mergeCell ref="A11:D13"/>
    <mergeCell ref="E11:AK11"/>
    <mergeCell ref="E12:AK12"/>
    <mergeCell ref="E13:AK13"/>
    <mergeCell ref="U14:W14"/>
    <mergeCell ref="X14:Y14"/>
    <mergeCell ref="Z14:AA14"/>
    <mergeCell ref="AB14:AC14"/>
    <mergeCell ref="AD14:AE14"/>
    <mergeCell ref="AF14:AG14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8:AK8"/>
    <mergeCell ref="A8:D8"/>
    <mergeCell ref="E8:K8"/>
    <mergeCell ref="L8:R8"/>
    <mergeCell ref="Z8:AB8"/>
    <mergeCell ref="AC8:AE8"/>
    <mergeCell ref="AF8:AH8"/>
    <mergeCell ref="AI7:AK7"/>
    <mergeCell ref="A7:D7"/>
    <mergeCell ref="E7:K7"/>
    <mergeCell ref="L7:R7"/>
    <mergeCell ref="Z7:AB7"/>
    <mergeCell ref="AC7:AE7"/>
    <mergeCell ref="AF7:AH7"/>
    <mergeCell ref="A4:AK4"/>
    <mergeCell ref="A5:AK5"/>
    <mergeCell ref="A6:D6"/>
    <mergeCell ref="E6:K6"/>
    <mergeCell ref="L6:R6"/>
    <mergeCell ref="S6:Y6"/>
    <mergeCell ref="Z6:AB6"/>
    <mergeCell ref="AC6:AE6"/>
    <mergeCell ref="AF6:AH6"/>
    <mergeCell ref="AI6:AK6"/>
    <mergeCell ref="A3:B3"/>
    <mergeCell ref="C3:D3"/>
    <mergeCell ref="E3:F3"/>
    <mergeCell ref="G3:P3"/>
    <mergeCell ref="Q3:W3"/>
    <mergeCell ref="X3:AD3"/>
    <mergeCell ref="A1:AK1"/>
    <mergeCell ref="A2:F2"/>
    <mergeCell ref="G2:P2"/>
    <mergeCell ref="Q2:W2"/>
    <mergeCell ref="X2:AD2"/>
    <mergeCell ref="AE2:AK2"/>
  </mergeCells>
  <phoneticPr fontId="3"/>
  <pageMargins left="0.7" right="0.7" top="0.75" bottom="0.75" header="0.3" footer="0.3"/>
  <pageSetup paperSize="9" scale="99" orientation="portrait" errors="blank" r:id="rId1"/>
  <headerFooter alignWithMargins="0"/>
  <rowBreaks count="4" manualBreakCount="4">
    <brk id="17" max="36" man="1"/>
    <brk id="34" max="36" man="1"/>
    <brk id="51" max="36" man="1"/>
    <brk id="67" max="36" man="1"/>
  </rowBreaks>
  <colBreaks count="1" manualBreakCount="1">
    <brk id="37" max="181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700-000000000000}">
          <x14:formula1>
            <xm:f>選手登録!$O$8:$O$57</xm:f>
          </x14:formula1>
          <xm:sqref>E7:K10 E24:K27 E41:K44 E57:K60 E75:K79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>
    <tabColor indexed="14"/>
  </sheetPr>
  <dimension ref="A1:AV57"/>
  <sheetViews>
    <sheetView tabSelected="1" zoomScaleNormal="100" workbookViewId="0">
      <pane ySplit="7" topLeftCell="A8" activePane="bottomLeft" state="frozen"/>
      <selection activeCell="AT208" sqref="AT208"/>
      <selection pane="bottomLeft"/>
    </sheetView>
  </sheetViews>
  <sheetFormatPr defaultRowHeight="13.2" x14ac:dyDescent="0.2"/>
  <cols>
    <col min="1" max="1" width="7.33203125" style="3" customWidth="1"/>
    <col min="2" max="2" width="16.77734375" style="3" customWidth="1"/>
    <col min="3" max="3" width="9" style="3"/>
    <col min="4" max="8" width="11.6640625" style="3" customWidth="1"/>
    <col min="9" max="13" width="6.109375" style="3" customWidth="1"/>
    <col min="14" max="14" width="11" style="3" bestFit="1" customWidth="1"/>
    <col min="15" max="16" width="9" style="3" hidden="1" customWidth="1"/>
    <col min="17" max="30" width="2.44140625" style="3" hidden="1" customWidth="1"/>
    <col min="31" max="31" width="9" customWidth="1"/>
    <col min="34" max="45" width="0" hidden="1" customWidth="1"/>
    <col min="46" max="46" width="8.109375" style="2" bestFit="1" customWidth="1"/>
    <col min="47" max="48" width="9" style="2"/>
  </cols>
  <sheetData>
    <row r="1" spans="1:48" x14ac:dyDescent="0.2">
      <c r="A1" s="53" t="s">
        <v>162</v>
      </c>
    </row>
    <row r="2" spans="1:48" ht="13.5" customHeight="1" x14ac:dyDescent="0.2">
      <c r="A2" s="25" t="s">
        <v>129</v>
      </c>
      <c r="B2" s="25" t="s">
        <v>29</v>
      </c>
      <c r="C2" s="25" t="s">
        <v>130</v>
      </c>
      <c r="D2" s="25" t="s">
        <v>131</v>
      </c>
      <c r="E2" s="25" t="s">
        <v>120</v>
      </c>
      <c r="F2" s="25" t="s">
        <v>124</v>
      </c>
      <c r="G2" s="25" t="s">
        <v>122</v>
      </c>
      <c r="H2" s="25" t="s">
        <v>125</v>
      </c>
      <c r="I2" s="127" t="s">
        <v>23</v>
      </c>
      <c r="J2" s="127"/>
      <c r="K2" s="23"/>
      <c r="L2" s="126" t="s">
        <v>161</v>
      </c>
      <c r="M2" s="126"/>
      <c r="N2" s="126"/>
      <c r="O2" s="23" t="s">
        <v>126</v>
      </c>
      <c r="P2" s="23" t="s">
        <v>127</v>
      </c>
      <c r="Q2" s="23">
        <v>1</v>
      </c>
      <c r="R2" s="23">
        <v>2</v>
      </c>
      <c r="S2" s="23">
        <v>3</v>
      </c>
      <c r="T2" s="23">
        <v>4</v>
      </c>
      <c r="U2" s="23">
        <v>5</v>
      </c>
      <c r="V2" s="23">
        <v>6</v>
      </c>
      <c r="W2" s="23">
        <v>7</v>
      </c>
      <c r="X2" s="23">
        <v>8</v>
      </c>
      <c r="Y2" s="23">
        <v>9</v>
      </c>
      <c r="Z2" s="23">
        <v>10</v>
      </c>
      <c r="AA2" s="23"/>
      <c r="AB2" s="23"/>
      <c r="AC2" s="23"/>
      <c r="AD2" s="23"/>
      <c r="AQ2" s="2"/>
      <c r="AR2" s="2"/>
      <c r="AS2" s="2"/>
      <c r="AT2"/>
      <c r="AU2"/>
      <c r="AV2"/>
    </row>
    <row r="3" spans="1:48" x14ac:dyDescent="0.2">
      <c r="A3" s="125">
        <v>373</v>
      </c>
      <c r="B3" s="125" t="s">
        <v>179</v>
      </c>
      <c r="C3" s="125" t="s">
        <v>178</v>
      </c>
      <c r="D3" s="32" t="s">
        <v>30</v>
      </c>
      <c r="E3" s="20"/>
      <c r="F3" s="20"/>
      <c r="G3" s="20"/>
      <c r="H3" s="20"/>
      <c r="I3" s="128"/>
      <c r="J3" s="128"/>
      <c r="K3" s="23"/>
      <c r="L3" s="126"/>
      <c r="M3" s="126"/>
      <c r="N3" s="126"/>
      <c r="O3" s="24" t="str">
        <f>E3&amp;" "&amp;F3</f>
        <v xml:space="preserve"> </v>
      </c>
      <c r="P3" s="24" t="str">
        <f>G3&amp;" "&amp;H3</f>
        <v xml:space="preserve"> </v>
      </c>
      <c r="Q3" s="23" t="str">
        <f>MID($I3,1,1)</f>
        <v/>
      </c>
      <c r="R3" s="23" t="str">
        <f>MID($I3,2,1)</f>
        <v/>
      </c>
      <c r="S3" s="23" t="str">
        <f>MID($I3,3,1)</f>
        <v/>
      </c>
      <c r="T3" s="23" t="str">
        <f>MID($I3,4,1)</f>
        <v/>
      </c>
      <c r="U3" s="23" t="str">
        <f>MID($I3,5,1)</f>
        <v/>
      </c>
      <c r="V3" s="23" t="str">
        <f>MID($I3,6,1)</f>
        <v/>
      </c>
      <c r="W3" s="23" t="str">
        <f>MID($I3,7,1)</f>
        <v/>
      </c>
      <c r="X3" s="23" t="str">
        <f>MID($I3,8,1)</f>
        <v/>
      </c>
      <c r="Y3" s="23" t="str">
        <f>MID($I3,9,1)</f>
        <v/>
      </c>
      <c r="Z3" s="23" t="str">
        <f>MID($I3,9,1)</f>
        <v/>
      </c>
      <c r="AA3" s="23"/>
      <c r="AB3" s="23"/>
      <c r="AC3" s="23"/>
      <c r="AD3" s="23"/>
      <c r="AQ3" s="2"/>
      <c r="AR3" s="2"/>
      <c r="AS3" s="2"/>
      <c r="AT3"/>
      <c r="AU3"/>
      <c r="AV3"/>
    </row>
    <row r="4" spans="1:48" x14ac:dyDescent="0.2">
      <c r="A4" s="125"/>
      <c r="B4" s="125"/>
      <c r="C4" s="125"/>
      <c r="D4" s="33" t="s">
        <v>31</v>
      </c>
      <c r="E4" s="20"/>
      <c r="F4" s="20"/>
      <c r="G4" s="20"/>
      <c r="H4" s="20"/>
      <c r="I4" s="128"/>
      <c r="J4" s="128"/>
      <c r="K4" s="23"/>
      <c r="L4" s="126"/>
      <c r="M4" s="126"/>
      <c r="N4" s="126"/>
      <c r="O4" s="24" t="str">
        <f>E4&amp;" "&amp;F4</f>
        <v xml:space="preserve"> </v>
      </c>
      <c r="P4" s="24" t="str">
        <f>G4&amp;" "&amp;H4</f>
        <v xml:space="preserve"> </v>
      </c>
      <c r="Q4" s="23" t="str">
        <f>MID($I4,1,1)</f>
        <v/>
      </c>
      <c r="R4" s="23" t="str">
        <f>MID($I4,2,1)</f>
        <v/>
      </c>
      <c r="S4" s="23" t="str">
        <f>MID($I4,3,1)</f>
        <v/>
      </c>
      <c r="T4" s="23" t="str">
        <f>MID($I4,4,1)</f>
        <v/>
      </c>
      <c r="U4" s="23" t="str">
        <f>MID($I4,5,1)</f>
        <v/>
      </c>
      <c r="V4" s="23" t="str">
        <f>MID($I4,6,1)</f>
        <v/>
      </c>
      <c r="W4" s="23" t="str">
        <f>MID($I4,7,1)</f>
        <v/>
      </c>
      <c r="X4" s="23" t="str">
        <f>MID($I4,8,1)</f>
        <v/>
      </c>
      <c r="Y4" s="23" t="str">
        <f>MID($I4,9,1)</f>
        <v/>
      </c>
      <c r="Z4" s="23" t="str">
        <f>MID($I4,9,1)</f>
        <v/>
      </c>
      <c r="AA4" s="23"/>
      <c r="AB4" s="23"/>
      <c r="AC4" s="23"/>
      <c r="AD4" s="23"/>
      <c r="AQ4" s="2"/>
      <c r="AR4" s="2"/>
      <c r="AS4" s="2"/>
      <c r="AT4"/>
      <c r="AU4"/>
      <c r="AV4"/>
    </row>
    <row r="5" spans="1:48" x14ac:dyDescent="0.2">
      <c r="A5" s="23"/>
      <c r="B5" s="23"/>
      <c r="C5" s="23"/>
      <c r="D5" s="23"/>
      <c r="E5" s="51"/>
      <c r="F5" s="51"/>
      <c r="G5" s="51"/>
      <c r="H5" s="51"/>
      <c r="I5" s="51"/>
      <c r="J5" s="51"/>
      <c r="K5" s="23"/>
      <c r="L5" s="126"/>
      <c r="M5" s="126"/>
      <c r="N5" s="126"/>
      <c r="O5" s="24"/>
      <c r="P5" s="24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Q5" s="2"/>
      <c r="AR5" s="2"/>
      <c r="AS5" s="2"/>
      <c r="AT5"/>
      <c r="AU5"/>
      <c r="AV5"/>
    </row>
    <row r="6" spans="1:48" ht="13.8" thickBot="1" x14ac:dyDescent="0.25">
      <c r="A6" s="52" t="s">
        <v>163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48" s="3" customFormat="1" x14ac:dyDescent="0.2">
      <c r="A7" s="26" t="s">
        <v>21</v>
      </c>
      <c r="B7" s="27" t="s">
        <v>22</v>
      </c>
      <c r="C7" s="28" t="s">
        <v>32</v>
      </c>
      <c r="D7" s="28" t="s">
        <v>120</v>
      </c>
      <c r="E7" s="28" t="s">
        <v>121</v>
      </c>
      <c r="F7" s="28" t="s">
        <v>122</v>
      </c>
      <c r="G7" s="28" t="s">
        <v>123</v>
      </c>
      <c r="H7" s="28" t="s">
        <v>23</v>
      </c>
      <c r="I7" s="28" t="s">
        <v>33</v>
      </c>
      <c r="J7" s="27" t="s">
        <v>25</v>
      </c>
      <c r="K7" s="27" t="s">
        <v>26</v>
      </c>
      <c r="L7" s="29" t="s">
        <v>27</v>
      </c>
      <c r="M7" s="30" t="s">
        <v>28</v>
      </c>
      <c r="N7" s="31" t="s">
        <v>34</v>
      </c>
      <c r="O7" s="23" t="s">
        <v>126</v>
      </c>
      <c r="P7" s="23" t="s">
        <v>128</v>
      </c>
      <c r="Q7" s="23">
        <v>1</v>
      </c>
      <c r="R7" s="23">
        <v>2</v>
      </c>
      <c r="S7" s="23">
        <v>3</v>
      </c>
      <c r="T7" s="23">
        <v>4</v>
      </c>
      <c r="U7" s="23">
        <v>5</v>
      </c>
      <c r="V7" s="23">
        <v>6</v>
      </c>
      <c r="W7" s="23">
        <v>7</v>
      </c>
      <c r="X7" s="23">
        <v>8</v>
      </c>
      <c r="Y7" s="23">
        <v>9</v>
      </c>
      <c r="Z7" s="23">
        <v>10</v>
      </c>
      <c r="AA7" s="23" t="s">
        <v>132</v>
      </c>
      <c r="AB7" s="23" t="s">
        <v>133</v>
      </c>
      <c r="AC7" s="23" t="s">
        <v>134</v>
      </c>
      <c r="AD7" s="23" t="s">
        <v>135</v>
      </c>
      <c r="AQ7" s="4"/>
      <c r="AR7" s="4"/>
      <c r="AS7" s="4"/>
    </row>
    <row r="8" spans="1:48" s="8" customFormat="1" x14ac:dyDescent="0.2">
      <c r="A8" s="34">
        <f>$A$3</f>
        <v>373</v>
      </c>
      <c r="B8" s="5" t="str">
        <f>$B$3</f>
        <v>花園高等学校</v>
      </c>
      <c r="C8" s="11" t="str">
        <f>$C$3</f>
        <v>（花園）</v>
      </c>
      <c r="D8" s="11"/>
      <c r="E8" s="11"/>
      <c r="F8" s="11"/>
      <c r="G8" s="11"/>
      <c r="H8" s="5"/>
      <c r="I8" s="5"/>
      <c r="J8" s="5"/>
      <c r="K8" s="5"/>
      <c r="L8" s="5"/>
      <c r="M8" s="21"/>
      <c r="N8" s="6"/>
      <c r="O8" s="24" t="str">
        <f>D8&amp;" "&amp;E8</f>
        <v xml:space="preserve"> </v>
      </c>
      <c r="P8" s="24" t="str">
        <f>F8&amp;" "&amp;G8</f>
        <v xml:space="preserve"> </v>
      </c>
      <c r="Q8" s="23" t="str">
        <f>MID($H8,1,1)</f>
        <v/>
      </c>
      <c r="R8" s="23" t="str">
        <f>MID($H8,2,1)</f>
        <v/>
      </c>
      <c r="S8" s="23" t="str">
        <f>MID($H8,3,1)</f>
        <v/>
      </c>
      <c r="T8" s="23" t="str">
        <f>MID($H8,4,1)</f>
        <v/>
      </c>
      <c r="U8" s="23" t="str">
        <f>MID($H8,5,1)</f>
        <v/>
      </c>
      <c r="V8" s="23" t="str">
        <f>MID($H8,6,1)</f>
        <v/>
      </c>
      <c r="W8" s="23" t="str">
        <f>MID($H8,7,1)</f>
        <v/>
      </c>
      <c r="X8" s="23" t="str">
        <f>MID($H8,8,1)</f>
        <v/>
      </c>
      <c r="Y8" s="23" t="str">
        <f>MID($H8,9,1)</f>
        <v/>
      </c>
      <c r="Z8" s="23" t="str">
        <f>MID($H8,10,1)</f>
        <v/>
      </c>
      <c r="AA8" s="23">
        <f>J8</f>
        <v>0</v>
      </c>
      <c r="AB8" s="23">
        <f>K8</f>
        <v>0</v>
      </c>
      <c r="AC8" s="23">
        <f>L8</f>
        <v>0</v>
      </c>
      <c r="AD8" s="23">
        <f>M8</f>
        <v>0</v>
      </c>
      <c r="AE8" s="7"/>
      <c r="AQ8" s="9">
        <f ca="1">YEAR(NOW())</f>
        <v>2024</v>
      </c>
      <c r="AR8" s="9" t="s">
        <v>35</v>
      </c>
      <c r="AS8" s="9" t="str">
        <f ca="1">AQ8&amp;AR8</f>
        <v>2024touryou</v>
      </c>
    </row>
    <row r="9" spans="1:48" s="8" customFormat="1" x14ac:dyDescent="0.2">
      <c r="A9" s="34">
        <f t="shared" ref="A9:A57" si="0">$A$3</f>
        <v>373</v>
      </c>
      <c r="B9" s="5" t="str">
        <f t="shared" ref="B9:B57" si="1">$B$3</f>
        <v>花園高等学校</v>
      </c>
      <c r="C9" s="11" t="str">
        <f t="shared" ref="C9:C57" si="2">$C$3</f>
        <v>（花園）</v>
      </c>
      <c r="D9" s="11"/>
      <c r="E9" s="11"/>
      <c r="F9" s="11"/>
      <c r="G9" s="11"/>
      <c r="H9" s="5"/>
      <c r="I9" s="5"/>
      <c r="J9" s="5"/>
      <c r="K9" s="5"/>
      <c r="L9" s="5"/>
      <c r="M9" s="21"/>
      <c r="N9" s="6"/>
      <c r="O9" s="24" t="str">
        <f t="shared" ref="O9:O57" si="3">D9&amp;" "&amp;E9</f>
        <v xml:space="preserve"> </v>
      </c>
      <c r="P9" s="24" t="str">
        <f t="shared" ref="P9:P57" si="4">F9&amp;" "&amp;G9</f>
        <v xml:space="preserve"> </v>
      </c>
      <c r="Q9" s="23" t="str">
        <f t="shared" ref="Q9:Q57" si="5">MID($H9,1,1)</f>
        <v/>
      </c>
      <c r="R9" s="23" t="str">
        <f t="shared" ref="R9:R57" si="6">MID($H9,2,1)</f>
        <v/>
      </c>
      <c r="S9" s="23" t="str">
        <f t="shared" ref="S9:S57" si="7">MID($H9,3,1)</f>
        <v/>
      </c>
      <c r="T9" s="23" t="str">
        <f t="shared" ref="T9:T57" si="8">MID($H9,4,1)</f>
        <v/>
      </c>
      <c r="U9" s="23" t="str">
        <f t="shared" ref="U9:U57" si="9">MID($H9,5,1)</f>
        <v/>
      </c>
      <c r="V9" s="23" t="str">
        <f t="shared" ref="V9:V57" si="10">MID($H9,6,1)</f>
        <v/>
      </c>
      <c r="W9" s="23" t="str">
        <f t="shared" ref="W9:W57" si="11">MID($H9,7,1)</f>
        <v/>
      </c>
      <c r="X9" s="23" t="str">
        <f t="shared" ref="X9:X57" si="12">MID($H9,8,1)</f>
        <v/>
      </c>
      <c r="Y9" s="23" t="str">
        <f t="shared" ref="Y9:Y57" si="13">MID($H9,9,1)</f>
        <v/>
      </c>
      <c r="Z9" s="23" t="str">
        <f t="shared" ref="Z9:Z57" si="14">MID($H9,10,1)</f>
        <v/>
      </c>
      <c r="AA9" s="23">
        <f t="shared" ref="AA9:AA57" si="15">J9</f>
        <v>0</v>
      </c>
      <c r="AB9" s="23">
        <f t="shared" ref="AB9:AB57" si="16">K9</f>
        <v>0</v>
      </c>
      <c r="AC9" s="23">
        <f t="shared" ref="AC9:AC57" si="17">L9</f>
        <v>0</v>
      </c>
      <c r="AD9" s="23">
        <f t="shared" ref="AD9:AD57" si="18">M9</f>
        <v>0</v>
      </c>
      <c r="AE9" s="7"/>
      <c r="AQ9" s="9">
        <f t="shared" ref="AN9:AQ57" ca="1" si="19">YEAR(NOW())</f>
        <v>2024</v>
      </c>
      <c r="AR9" s="9" t="s">
        <v>36</v>
      </c>
      <c r="AS9" s="9" t="str">
        <f t="shared" ref="AP9:AS56" ca="1" si="20">AQ9&amp;AR9</f>
        <v>2024yamashiro</v>
      </c>
    </row>
    <row r="10" spans="1:48" s="8" customFormat="1" ht="13.5" customHeight="1" x14ac:dyDescent="0.2">
      <c r="A10" s="34">
        <f t="shared" si="0"/>
        <v>373</v>
      </c>
      <c r="B10" s="5" t="str">
        <f t="shared" si="1"/>
        <v>花園高等学校</v>
      </c>
      <c r="C10" s="11" t="str">
        <f t="shared" si="2"/>
        <v>（花園）</v>
      </c>
      <c r="D10" s="11"/>
      <c r="E10" s="11"/>
      <c r="F10" s="11"/>
      <c r="G10" s="11"/>
      <c r="H10" s="5"/>
      <c r="I10" s="5"/>
      <c r="J10" s="5"/>
      <c r="K10" s="5"/>
      <c r="L10" s="5"/>
      <c r="M10" s="21"/>
      <c r="N10" s="6"/>
      <c r="O10" s="24" t="str">
        <f t="shared" si="3"/>
        <v xml:space="preserve"> </v>
      </c>
      <c r="P10" s="24" t="str">
        <f t="shared" si="4"/>
        <v xml:space="preserve"> </v>
      </c>
      <c r="Q10" s="23" t="str">
        <f t="shared" si="5"/>
        <v/>
      </c>
      <c r="R10" s="23" t="str">
        <f t="shared" si="6"/>
        <v/>
      </c>
      <c r="S10" s="23" t="str">
        <f t="shared" si="7"/>
        <v/>
      </c>
      <c r="T10" s="23" t="str">
        <f t="shared" si="8"/>
        <v/>
      </c>
      <c r="U10" s="23" t="str">
        <f t="shared" si="9"/>
        <v/>
      </c>
      <c r="V10" s="23" t="str">
        <f t="shared" si="10"/>
        <v/>
      </c>
      <c r="W10" s="23" t="str">
        <f t="shared" si="11"/>
        <v/>
      </c>
      <c r="X10" s="23" t="str">
        <f t="shared" si="12"/>
        <v/>
      </c>
      <c r="Y10" s="23" t="str">
        <f t="shared" si="13"/>
        <v/>
      </c>
      <c r="Z10" s="23" t="str">
        <f t="shared" si="14"/>
        <v/>
      </c>
      <c r="AA10" s="23">
        <f t="shared" si="15"/>
        <v>0</v>
      </c>
      <c r="AB10" s="23">
        <f t="shared" si="16"/>
        <v>0</v>
      </c>
      <c r="AC10" s="23">
        <f t="shared" si="17"/>
        <v>0</v>
      </c>
      <c r="AD10" s="23">
        <f t="shared" si="18"/>
        <v>0</v>
      </c>
      <c r="AE10" s="7"/>
      <c r="AQ10" s="9">
        <f t="shared" ca="1" si="19"/>
        <v>2024</v>
      </c>
      <c r="AR10" s="9" t="s">
        <v>37</v>
      </c>
      <c r="AS10" s="9" t="str">
        <f t="shared" ca="1" si="20"/>
        <v>2024suzaku</v>
      </c>
    </row>
    <row r="11" spans="1:48" s="8" customFormat="1" ht="13.5" customHeight="1" x14ac:dyDescent="0.2">
      <c r="A11" s="34">
        <f t="shared" si="0"/>
        <v>373</v>
      </c>
      <c r="B11" s="5" t="str">
        <f t="shared" si="1"/>
        <v>花園高等学校</v>
      </c>
      <c r="C11" s="11" t="str">
        <f t="shared" si="2"/>
        <v>（花園）</v>
      </c>
      <c r="D11" s="11"/>
      <c r="E11" s="11"/>
      <c r="F11" s="11"/>
      <c r="G11" s="11"/>
      <c r="H11" s="5"/>
      <c r="I11" s="5"/>
      <c r="J11" s="5"/>
      <c r="K11" s="5"/>
      <c r="L11" s="5"/>
      <c r="M11" s="21"/>
      <c r="N11" s="6"/>
      <c r="O11" s="24" t="str">
        <f t="shared" si="3"/>
        <v xml:space="preserve"> </v>
      </c>
      <c r="P11" s="24" t="str">
        <f t="shared" si="4"/>
        <v xml:space="preserve"> </v>
      </c>
      <c r="Q11" s="23" t="str">
        <f t="shared" si="5"/>
        <v/>
      </c>
      <c r="R11" s="23" t="str">
        <f t="shared" si="6"/>
        <v/>
      </c>
      <c r="S11" s="23" t="str">
        <f t="shared" si="7"/>
        <v/>
      </c>
      <c r="T11" s="23" t="str">
        <f t="shared" si="8"/>
        <v/>
      </c>
      <c r="U11" s="23" t="str">
        <f t="shared" si="9"/>
        <v/>
      </c>
      <c r="V11" s="23" t="str">
        <f t="shared" si="10"/>
        <v/>
      </c>
      <c r="W11" s="23" t="str">
        <f t="shared" si="11"/>
        <v/>
      </c>
      <c r="X11" s="23" t="str">
        <f t="shared" si="12"/>
        <v/>
      </c>
      <c r="Y11" s="23" t="str">
        <f t="shared" si="13"/>
        <v/>
      </c>
      <c r="Z11" s="23" t="str">
        <f t="shared" si="14"/>
        <v/>
      </c>
      <c r="AA11" s="23">
        <f t="shared" si="15"/>
        <v>0</v>
      </c>
      <c r="AB11" s="23">
        <f t="shared" si="16"/>
        <v>0</v>
      </c>
      <c r="AC11" s="23">
        <f t="shared" si="17"/>
        <v>0</v>
      </c>
      <c r="AD11" s="23">
        <f t="shared" si="18"/>
        <v>0</v>
      </c>
      <c r="AE11" s="7"/>
      <c r="AQ11" s="9">
        <f t="shared" ca="1" si="19"/>
        <v>2024</v>
      </c>
      <c r="AR11" s="9" t="s">
        <v>39</v>
      </c>
      <c r="AS11" s="9" t="str">
        <f t="shared" ca="1" si="20"/>
        <v>2024rakuhoku</v>
      </c>
    </row>
    <row r="12" spans="1:48" s="8" customFormat="1" ht="13.5" customHeight="1" x14ac:dyDescent="0.2">
      <c r="A12" s="34">
        <f t="shared" si="0"/>
        <v>373</v>
      </c>
      <c r="B12" s="5" t="str">
        <f t="shared" si="1"/>
        <v>花園高等学校</v>
      </c>
      <c r="C12" s="11" t="str">
        <f t="shared" si="2"/>
        <v>（花園）</v>
      </c>
      <c r="D12" s="11"/>
      <c r="E12" s="11"/>
      <c r="F12" s="11"/>
      <c r="G12" s="11"/>
      <c r="H12" s="5"/>
      <c r="I12" s="5"/>
      <c r="J12" s="5"/>
      <c r="K12" s="5"/>
      <c r="L12" s="5"/>
      <c r="M12" s="21"/>
      <c r="N12" s="6"/>
      <c r="O12" s="24" t="str">
        <f t="shared" si="3"/>
        <v xml:space="preserve"> </v>
      </c>
      <c r="P12" s="24" t="str">
        <f t="shared" si="4"/>
        <v xml:space="preserve"> </v>
      </c>
      <c r="Q12" s="23" t="str">
        <f t="shared" si="5"/>
        <v/>
      </c>
      <c r="R12" s="23" t="str">
        <f t="shared" si="6"/>
        <v/>
      </c>
      <c r="S12" s="23" t="str">
        <f t="shared" si="7"/>
        <v/>
      </c>
      <c r="T12" s="23" t="str">
        <f t="shared" si="8"/>
        <v/>
      </c>
      <c r="U12" s="23" t="str">
        <f t="shared" si="9"/>
        <v/>
      </c>
      <c r="V12" s="23" t="str">
        <f t="shared" si="10"/>
        <v/>
      </c>
      <c r="W12" s="23" t="str">
        <f t="shared" si="11"/>
        <v/>
      </c>
      <c r="X12" s="23" t="str">
        <f t="shared" si="12"/>
        <v/>
      </c>
      <c r="Y12" s="23" t="str">
        <f t="shared" si="13"/>
        <v/>
      </c>
      <c r="Z12" s="23" t="str">
        <f t="shared" si="14"/>
        <v/>
      </c>
      <c r="AA12" s="23">
        <f t="shared" si="15"/>
        <v>0</v>
      </c>
      <c r="AB12" s="23">
        <f t="shared" si="16"/>
        <v>0</v>
      </c>
      <c r="AC12" s="23">
        <f t="shared" si="17"/>
        <v>0</v>
      </c>
      <c r="AD12" s="23">
        <f t="shared" si="18"/>
        <v>0</v>
      </c>
      <c r="AE12" s="10"/>
      <c r="AQ12" s="9">
        <f t="shared" ca="1" si="19"/>
        <v>2024</v>
      </c>
      <c r="AR12" s="9" t="s">
        <v>41</v>
      </c>
      <c r="AS12" s="9" t="str">
        <f t="shared" ca="1" si="20"/>
        <v>2024rakutou</v>
      </c>
    </row>
    <row r="13" spans="1:48" s="8" customFormat="1" ht="13.5" customHeight="1" x14ac:dyDescent="0.2">
      <c r="A13" s="34">
        <f t="shared" si="0"/>
        <v>373</v>
      </c>
      <c r="B13" s="5" t="str">
        <f t="shared" si="1"/>
        <v>花園高等学校</v>
      </c>
      <c r="C13" s="11" t="str">
        <f t="shared" si="2"/>
        <v>（花園）</v>
      </c>
      <c r="D13" s="11"/>
      <c r="E13" s="11"/>
      <c r="F13" s="11"/>
      <c r="G13" s="11"/>
      <c r="H13" s="5"/>
      <c r="I13" s="5"/>
      <c r="J13" s="5"/>
      <c r="K13" s="5"/>
      <c r="L13" s="5"/>
      <c r="M13" s="21"/>
      <c r="N13" s="6"/>
      <c r="O13" s="24" t="str">
        <f t="shared" si="3"/>
        <v xml:space="preserve"> </v>
      </c>
      <c r="P13" s="24" t="str">
        <f t="shared" si="4"/>
        <v xml:space="preserve"> </v>
      </c>
      <c r="Q13" s="23" t="str">
        <f t="shared" si="5"/>
        <v/>
      </c>
      <c r="R13" s="23" t="str">
        <f t="shared" si="6"/>
        <v/>
      </c>
      <c r="S13" s="23" t="str">
        <f t="shared" si="7"/>
        <v/>
      </c>
      <c r="T13" s="23" t="str">
        <f t="shared" si="8"/>
        <v/>
      </c>
      <c r="U13" s="23" t="str">
        <f t="shared" si="9"/>
        <v/>
      </c>
      <c r="V13" s="23" t="str">
        <f t="shared" si="10"/>
        <v/>
      </c>
      <c r="W13" s="23" t="str">
        <f t="shared" si="11"/>
        <v/>
      </c>
      <c r="X13" s="23" t="str">
        <f t="shared" si="12"/>
        <v/>
      </c>
      <c r="Y13" s="23" t="str">
        <f t="shared" si="13"/>
        <v/>
      </c>
      <c r="Z13" s="23" t="str">
        <f t="shared" si="14"/>
        <v/>
      </c>
      <c r="AA13" s="23">
        <f t="shared" si="15"/>
        <v>0</v>
      </c>
      <c r="AB13" s="23">
        <f t="shared" si="16"/>
        <v>0</v>
      </c>
      <c r="AC13" s="23">
        <f t="shared" si="17"/>
        <v>0</v>
      </c>
      <c r="AD13" s="23">
        <f t="shared" si="18"/>
        <v>0</v>
      </c>
      <c r="AE13" s="7"/>
      <c r="AQ13" s="9">
        <f t="shared" ca="1" si="19"/>
        <v>2024</v>
      </c>
      <c r="AR13" s="9" t="s">
        <v>42</v>
      </c>
      <c r="AS13" s="9" t="str">
        <f t="shared" ca="1" si="20"/>
        <v>2024nishijyouyou</v>
      </c>
    </row>
    <row r="14" spans="1:48" s="8" customFormat="1" ht="13.5" customHeight="1" x14ac:dyDescent="0.2">
      <c r="A14" s="34">
        <f t="shared" si="0"/>
        <v>373</v>
      </c>
      <c r="B14" s="5" t="str">
        <f t="shared" si="1"/>
        <v>花園高等学校</v>
      </c>
      <c r="C14" s="11" t="str">
        <f t="shared" si="2"/>
        <v>（花園）</v>
      </c>
      <c r="D14" s="11"/>
      <c r="E14" s="11"/>
      <c r="F14" s="11"/>
      <c r="G14" s="11"/>
      <c r="H14" s="5"/>
      <c r="I14" s="5"/>
      <c r="J14" s="5"/>
      <c r="K14" s="5"/>
      <c r="L14" s="5"/>
      <c r="M14" s="21"/>
      <c r="N14" s="6"/>
      <c r="O14" s="24" t="str">
        <f t="shared" si="3"/>
        <v xml:space="preserve"> </v>
      </c>
      <c r="P14" s="24" t="str">
        <f t="shared" si="4"/>
        <v xml:space="preserve"> </v>
      </c>
      <c r="Q14" s="23" t="str">
        <f t="shared" si="5"/>
        <v/>
      </c>
      <c r="R14" s="23" t="str">
        <f t="shared" si="6"/>
        <v/>
      </c>
      <c r="S14" s="23" t="str">
        <f t="shared" si="7"/>
        <v/>
      </c>
      <c r="T14" s="23" t="str">
        <f t="shared" si="8"/>
        <v/>
      </c>
      <c r="U14" s="23" t="str">
        <f t="shared" si="9"/>
        <v/>
      </c>
      <c r="V14" s="23" t="str">
        <f t="shared" si="10"/>
        <v/>
      </c>
      <c r="W14" s="23" t="str">
        <f t="shared" si="11"/>
        <v/>
      </c>
      <c r="X14" s="23" t="str">
        <f t="shared" si="12"/>
        <v/>
      </c>
      <c r="Y14" s="23" t="str">
        <f t="shared" si="13"/>
        <v/>
      </c>
      <c r="Z14" s="23" t="str">
        <f t="shared" si="14"/>
        <v/>
      </c>
      <c r="AA14" s="23">
        <f t="shared" si="15"/>
        <v>0</v>
      </c>
      <c r="AB14" s="23">
        <f t="shared" si="16"/>
        <v>0</v>
      </c>
      <c r="AC14" s="23">
        <f t="shared" si="17"/>
        <v>0</v>
      </c>
      <c r="AD14" s="23">
        <f t="shared" si="18"/>
        <v>0</v>
      </c>
      <c r="AE14" s="7"/>
      <c r="AQ14" s="9">
        <f t="shared" ca="1" si="19"/>
        <v>2024</v>
      </c>
      <c r="AR14" s="9" t="s">
        <v>44</v>
      </c>
      <c r="AS14" s="9" t="str">
        <f t="shared" ca="1" si="20"/>
        <v>2024jyouyou</v>
      </c>
    </row>
    <row r="15" spans="1:48" s="8" customFormat="1" ht="13.5" customHeight="1" x14ac:dyDescent="0.2">
      <c r="A15" s="34">
        <f t="shared" si="0"/>
        <v>373</v>
      </c>
      <c r="B15" s="5" t="str">
        <f t="shared" si="1"/>
        <v>花園高等学校</v>
      </c>
      <c r="C15" s="11" t="str">
        <f t="shared" si="2"/>
        <v>（花園）</v>
      </c>
      <c r="D15" s="5"/>
      <c r="E15" s="5"/>
      <c r="F15" s="5"/>
      <c r="G15" s="5"/>
      <c r="H15" s="5"/>
      <c r="I15" s="5"/>
      <c r="J15" s="5"/>
      <c r="K15" s="5"/>
      <c r="L15" s="5"/>
      <c r="M15" s="21"/>
      <c r="N15" s="6"/>
      <c r="O15" s="24" t="str">
        <f t="shared" si="3"/>
        <v xml:space="preserve"> </v>
      </c>
      <c r="P15" s="24" t="str">
        <f t="shared" si="4"/>
        <v xml:space="preserve"> </v>
      </c>
      <c r="Q15" s="23" t="str">
        <f t="shared" si="5"/>
        <v/>
      </c>
      <c r="R15" s="23" t="str">
        <f t="shared" si="6"/>
        <v/>
      </c>
      <c r="S15" s="23" t="str">
        <f t="shared" si="7"/>
        <v/>
      </c>
      <c r="T15" s="23" t="str">
        <f t="shared" si="8"/>
        <v/>
      </c>
      <c r="U15" s="23" t="str">
        <f t="shared" si="9"/>
        <v/>
      </c>
      <c r="V15" s="23" t="str">
        <f t="shared" si="10"/>
        <v/>
      </c>
      <c r="W15" s="23" t="str">
        <f t="shared" si="11"/>
        <v/>
      </c>
      <c r="X15" s="23" t="str">
        <f t="shared" si="12"/>
        <v/>
      </c>
      <c r="Y15" s="23" t="str">
        <f t="shared" si="13"/>
        <v/>
      </c>
      <c r="Z15" s="23" t="str">
        <f t="shared" si="14"/>
        <v/>
      </c>
      <c r="AA15" s="23">
        <f t="shared" si="15"/>
        <v>0</v>
      </c>
      <c r="AB15" s="23">
        <f t="shared" si="16"/>
        <v>0</v>
      </c>
      <c r="AC15" s="23">
        <f t="shared" si="17"/>
        <v>0</v>
      </c>
      <c r="AD15" s="23">
        <f t="shared" si="18"/>
        <v>0</v>
      </c>
      <c r="AE15" s="7"/>
      <c r="AN15" s="9">
        <f t="shared" ca="1" si="19"/>
        <v>2024</v>
      </c>
      <c r="AO15" s="9" t="s">
        <v>45</v>
      </c>
      <c r="AP15" s="9" t="str">
        <f t="shared" ca="1" si="20"/>
        <v>2024tanabe</v>
      </c>
    </row>
    <row r="16" spans="1:48" s="8" customFormat="1" ht="13.5" customHeight="1" x14ac:dyDescent="0.2">
      <c r="A16" s="34">
        <f t="shared" si="0"/>
        <v>373</v>
      </c>
      <c r="B16" s="5" t="str">
        <f t="shared" si="1"/>
        <v>花園高等学校</v>
      </c>
      <c r="C16" s="11" t="str">
        <f t="shared" si="2"/>
        <v>（花園）</v>
      </c>
      <c r="D16" s="5"/>
      <c r="E16" s="5"/>
      <c r="F16" s="5"/>
      <c r="G16" s="5"/>
      <c r="H16" s="5"/>
      <c r="I16" s="5"/>
      <c r="J16" s="5"/>
      <c r="K16" s="5"/>
      <c r="L16" s="5"/>
      <c r="M16" s="21"/>
      <c r="N16" s="6"/>
      <c r="O16" s="24" t="str">
        <f t="shared" si="3"/>
        <v xml:space="preserve"> </v>
      </c>
      <c r="P16" s="24" t="str">
        <f t="shared" si="4"/>
        <v xml:space="preserve"> </v>
      </c>
      <c r="Q16" s="23" t="str">
        <f t="shared" si="5"/>
        <v/>
      </c>
      <c r="R16" s="23" t="str">
        <f t="shared" si="6"/>
        <v/>
      </c>
      <c r="S16" s="23" t="str">
        <f t="shared" si="7"/>
        <v/>
      </c>
      <c r="T16" s="23" t="str">
        <f t="shared" si="8"/>
        <v/>
      </c>
      <c r="U16" s="23" t="str">
        <f t="shared" si="9"/>
        <v/>
      </c>
      <c r="V16" s="23" t="str">
        <f t="shared" si="10"/>
        <v/>
      </c>
      <c r="W16" s="23" t="str">
        <f t="shared" si="11"/>
        <v/>
      </c>
      <c r="X16" s="23" t="str">
        <f t="shared" si="12"/>
        <v/>
      </c>
      <c r="Y16" s="23" t="str">
        <f t="shared" si="13"/>
        <v/>
      </c>
      <c r="Z16" s="23" t="str">
        <f t="shared" si="14"/>
        <v/>
      </c>
      <c r="AA16" s="23">
        <f t="shared" si="15"/>
        <v>0</v>
      </c>
      <c r="AB16" s="23">
        <f t="shared" si="16"/>
        <v>0</v>
      </c>
      <c r="AC16" s="23">
        <f t="shared" si="17"/>
        <v>0</v>
      </c>
      <c r="AD16" s="23">
        <f t="shared" si="18"/>
        <v>0</v>
      </c>
      <c r="AE16" s="7"/>
      <c r="AN16" s="9">
        <f t="shared" ca="1" si="19"/>
        <v>2024</v>
      </c>
      <c r="AO16" s="9" t="s">
        <v>46</v>
      </c>
      <c r="AP16" s="9" t="str">
        <f t="shared" ca="1" si="20"/>
        <v>2024rakusai</v>
      </c>
    </row>
    <row r="17" spans="1:45" s="8" customFormat="1" ht="13.5" customHeight="1" x14ac:dyDescent="0.2">
      <c r="A17" s="34">
        <f t="shared" si="0"/>
        <v>373</v>
      </c>
      <c r="B17" s="5" t="str">
        <f t="shared" si="1"/>
        <v>花園高等学校</v>
      </c>
      <c r="C17" s="11" t="str">
        <f t="shared" si="2"/>
        <v>（花園）</v>
      </c>
      <c r="D17" s="5"/>
      <c r="E17" s="5"/>
      <c r="F17" s="5"/>
      <c r="G17" s="5"/>
      <c r="H17" s="5"/>
      <c r="I17" s="5"/>
      <c r="J17" s="5"/>
      <c r="K17" s="5"/>
      <c r="L17" s="5"/>
      <c r="M17" s="21"/>
      <c r="N17" s="6"/>
      <c r="O17" s="24" t="str">
        <f t="shared" si="3"/>
        <v xml:space="preserve"> </v>
      </c>
      <c r="P17" s="24" t="str">
        <f t="shared" si="4"/>
        <v xml:space="preserve"> </v>
      </c>
      <c r="Q17" s="23" t="str">
        <f t="shared" si="5"/>
        <v/>
      </c>
      <c r="R17" s="23" t="str">
        <f t="shared" si="6"/>
        <v/>
      </c>
      <c r="S17" s="23" t="str">
        <f t="shared" si="7"/>
        <v/>
      </c>
      <c r="T17" s="23" t="str">
        <f t="shared" si="8"/>
        <v/>
      </c>
      <c r="U17" s="23" t="str">
        <f t="shared" si="9"/>
        <v/>
      </c>
      <c r="V17" s="23" t="str">
        <f t="shared" si="10"/>
        <v/>
      </c>
      <c r="W17" s="23" t="str">
        <f t="shared" si="11"/>
        <v/>
      </c>
      <c r="X17" s="23" t="str">
        <f t="shared" si="12"/>
        <v/>
      </c>
      <c r="Y17" s="23" t="str">
        <f t="shared" si="13"/>
        <v/>
      </c>
      <c r="Z17" s="23" t="str">
        <f t="shared" si="14"/>
        <v/>
      </c>
      <c r="AA17" s="23">
        <f t="shared" si="15"/>
        <v>0</v>
      </c>
      <c r="AB17" s="23">
        <f t="shared" si="16"/>
        <v>0</v>
      </c>
      <c r="AC17" s="23">
        <f t="shared" si="17"/>
        <v>0</v>
      </c>
      <c r="AD17" s="23">
        <f t="shared" si="18"/>
        <v>0</v>
      </c>
      <c r="AE17" s="7"/>
      <c r="AN17" s="9">
        <f t="shared" ca="1" si="19"/>
        <v>2024</v>
      </c>
      <c r="AO17" s="9" t="s">
        <v>47</v>
      </c>
      <c r="AP17" s="9" t="str">
        <f t="shared" ca="1" si="20"/>
        <v>2024jyonanryoso</v>
      </c>
    </row>
    <row r="18" spans="1:45" s="8" customFormat="1" ht="13.5" customHeight="1" x14ac:dyDescent="0.2">
      <c r="A18" s="34">
        <f t="shared" si="0"/>
        <v>373</v>
      </c>
      <c r="B18" s="5" t="str">
        <f t="shared" si="1"/>
        <v>花園高等学校</v>
      </c>
      <c r="C18" s="11" t="str">
        <f t="shared" si="2"/>
        <v>（花園）</v>
      </c>
      <c r="D18" s="5"/>
      <c r="E18" s="5"/>
      <c r="F18" s="5"/>
      <c r="G18" s="5"/>
      <c r="H18" s="5"/>
      <c r="I18" s="5"/>
      <c r="J18" s="5"/>
      <c r="K18" s="5"/>
      <c r="L18" s="5"/>
      <c r="M18" s="21"/>
      <c r="N18" s="6"/>
      <c r="O18" s="24" t="str">
        <f t="shared" si="3"/>
        <v xml:space="preserve"> </v>
      </c>
      <c r="P18" s="24" t="str">
        <f t="shared" si="4"/>
        <v xml:space="preserve"> </v>
      </c>
      <c r="Q18" s="23" t="str">
        <f t="shared" si="5"/>
        <v/>
      </c>
      <c r="R18" s="23" t="str">
        <f t="shared" si="6"/>
        <v/>
      </c>
      <c r="S18" s="23" t="str">
        <f t="shared" si="7"/>
        <v/>
      </c>
      <c r="T18" s="23" t="str">
        <f t="shared" si="8"/>
        <v/>
      </c>
      <c r="U18" s="23" t="str">
        <f t="shared" si="9"/>
        <v/>
      </c>
      <c r="V18" s="23" t="str">
        <f t="shared" si="10"/>
        <v/>
      </c>
      <c r="W18" s="23" t="str">
        <f t="shared" si="11"/>
        <v/>
      </c>
      <c r="X18" s="23" t="str">
        <f t="shared" si="12"/>
        <v/>
      </c>
      <c r="Y18" s="23" t="str">
        <f t="shared" si="13"/>
        <v/>
      </c>
      <c r="Z18" s="23" t="str">
        <f t="shared" si="14"/>
        <v/>
      </c>
      <c r="AA18" s="23">
        <f t="shared" si="15"/>
        <v>0</v>
      </c>
      <c r="AB18" s="23">
        <f t="shared" si="16"/>
        <v>0</v>
      </c>
      <c r="AC18" s="23">
        <f t="shared" si="17"/>
        <v>0</v>
      </c>
      <c r="AD18" s="23">
        <f t="shared" si="18"/>
        <v>0</v>
      </c>
      <c r="AE18" s="7"/>
      <c r="AN18" s="9">
        <f t="shared" ca="1" si="19"/>
        <v>2024</v>
      </c>
      <c r="AO18" s="9" t="s">
        <v>48</v>
      </c>
      <c r="AP18" s="9" t="str">
        <f t="shared" ca="1" si="20"/>
        <v>2024momoyama</v>
      </c>
    </row>
    <row r="19" spans="1:45" s="8" customFormat="1" ht="13.5" customHeight="1" x14ac:dyDescent="0.2">
      <c r="A19" s="34">
        <f t="shared" si="0"/>
        <v>373</v>
      </c>
      <c r="B19" s="5" t="str">
        <f t="shared" si="1"/>
        <v>花園高等学校</v>
      </c>
      <c r="C19" s="11" t="str">
        <f t="shared" si="2"/>
        <v>（花園）</v>
      </c>
      <c r="D19" s="5"/>
      <c r="E19" s="5"/>
      <c r="F19" s="5"/>
      <c r="G19" s="5"/>
      <c r="H19" s="5"/>
      <c r="I19" s="5"/>
      <c r="J19" s="5"/>
      <c r="K19" s="5"/>
      <c r="L19" s="5"/>
      <c r="M19" s="21"/>
      <c r="N19" s="6"/>
      <c r="O19" s="24" t="str">
        <f t="shared" si="3"/>
        <v xml:space="preserve"> </v>
      </c>
      <c r="P19" s="24" t="str">
        <f t="shared" si="4"/>
        <v xml:space="preserve"> </v>
      </c>
      <c r="Q19" s="23" t="str">
        <f t="shared" si="5"/>
        <v/>
      </c>
      <c r="R19" s="23" t="str">
        <f t="shared" si="6"/>
        <v/>
      </c>
      <c r="S19" s="23" t="str">
        <f t="shared" si="7"/>
        <v/>
      </c>
      <c r="T19" s="23" t="str">
        <f t="shared" si="8"/>
        <v/>
      </c>
      <c r="U19" s="23" t="str">
        <f t="shared" si="9"/>
        <v/>
      </c>
      <c r="V19" s="23" t="str">
        <f t="shared" si="10"/>
        <v/>
      </c>
      <c r="W19" s="23" t="str">
        <f t="shared" si="11"/>
        <v/>
      </c>
      <c r="X19" s="23" t="str">
        <f t="shared" si="12"/>
        <v/>
      </c>
      <c r="Y19" s="23" t="str">
        <f t="shared" si="13"/>
        <v/>
      </c>
      <c r="Z19" s="23" t="str">
        <f t="shared" si="14"/>
        <v/>
      </c>
      <c r="AA19" s="23">
        <f t="shared" si="15"/>
        <v>0</v>
      </c>
      <c r="AB19" s="23">
        <f t="shared" si="16"/>
        <v>0</v>
      </c>
      <c r="AC19" s="23">
        <f t="shared" si="17"/>
        <v>0</v>
      </c>
      <c r="AD19" s="23">
        <f t="shared" si="18"/>
        <v>0</v>
      </c>
      <c r="AE19" s="7"/>
      <c r="AN19" s="9">
        <f t="shared" ca="1" si="19"/>
        <v>2024</v>
      </c>
      <c r="AO19" s="9" t="s">
        <v>49</v>
      </c>
      <c r="AP19" s="9" t="str">
        <f t="shared" ca="1" si="20"/>
        <v>2024katsura</v>
      </c>
    </row>
    <row r="20" spans="1:45" s="8" customFormat="1" x14ac:dyDescent="0.2">
      <c r="A20" s="34">
        <f t="shared" si="0"/>
        <v>373</v>
      </c>
      <c r="B20" s="5" t="str">
        <f t="shared" si="1"/>
        <v>花園高等学校</v>
      </c>
      <c r="C20" s="11" t="str">
        <f t="shared" si="2"/>
        <v>（花園）</v>
      </c>
      <c r="D20" s="5"/>
      <c r="E20" s="5"/>
      <c r="F20" s="5"/>
      <c r="G20" s="5"/>
      <c r="H20" s="5"/>
      <c r="I20" s="5"/>
      <c r="J20" s="5"/>
      <c r="K20" s="5"/>
      <c r="L20" s="5"/>
      <c r="M20" s="21"/>
      <c r="N20" s="6"/>
      <c r="O20" s="24" t="str">
        <f t="shared" si="3"/>
        <v xml:space="preserve"> </v>
      </c>
      <c r="P20" s="24" t="str">
        <f t="shared" si="4"/>
        <v xml:space="preserve"> </v>
      </c>
      <c r="Q20" s="23" t="str">
        <f t="shared" si="5"/>
        <v/>
      </c>
      <c r="R20" s="23" t="str">
        <f t="shared" si="6"/>
        <v/>
      </c>
      <c r="S20" s="23" t="str">
        <f t="shared" si="7"/>
        <v/>
      </c>
      <c r="T20" s="23" t="str">
        <f t="shared" si="8"/>
        <v/>
      </c>
      <c r="U20" s="23" t="str">
        <f t="shared" si="9"/>
        <v/>
      </c>
      <c r="V20" s="23" t="str">
        <f t="shared" si="10"/>
        <v/>
      </c>
      <c r="W20" s="23" t="str">
        <f t="shared" si="11"/>
        <v/>
      </c>
      <c r="X20" s="23" t="str">
        <f t="shared" si="12"/>
        <v/>
      </c>
      <c r="Y20" s="23" t="str">
        <f t="shared" si="13"/>
        <v/>
      </c>
      <c r="Z20" s="23" t="str">
        <f t="shared" si="14"/>
        <v/>
      </c>
      <c r="AA20" s="23">
        <f t="shared" si="15"/>
        <v>0</v>
      </c>
      <c r="AB20" s="23">
        <f t="shared" si="16"/>
        <v>0</v>
      </c>
      <c r="AC20" s="23">
        <f t="shared" si="17"/>
        <v>0</v>
      </c>
      <c r="AD20" s="23">
        <f t="shared" si="18"/>
        <v>0</v>
      </c>
      <c r="AE20" s="7"/>
      <c r="AN20" s="9">
        <f t="shared" ca="1" si="19"/>
        <v>2024</v>
      </c>
      <c r="AO20" s="9" t="s">
        <v>50</v>
      </c>
      <c r="AP20" s="9" t="str">
        <f t="shared" ca="1" si="20"/>
        <v>2024otokuni</v>
      </c>
    </row>
    <row r="21" spans="1:45" s="8" customFormat="1" x14ac:dyDescent="0.2">
      <c r="A21" s="34">
        <f t="shared" si="0"/>
        <v>373</v>
      </c>
      <c r="B21" s="5" t="str">
        <f t="shared" si="1"/>
        <v>花園高等学校</v>
      </c>
      <c r="C21" s="11" t="str">
        <f t="shared" si="2"/>
        <v>（花園）</v>
      </c>
      <c r="D21" s="5"/>
      <c r="E21" s="5"/>
      <c r="F21" s="5"/>
      <c r="G21" s="5"/>
      <c r="H21" s="5"/>
      <c r="I21" s="5"/>
      <c r="J21" s="5"/>
      <c r="K21" s="5"/>
      <c r="L21" s="5"/>
      <c r="M21" s="21"/>
      <c r="N21" s="6"/>
      <c r="O21" s="24" t="str">
        <f t="shared" si="3"/>
        <v xml:space="preserve"> </v>
      </c>
      <c r="P21" s="24" t="str">
        <f t="shared" si="4"/>
        <v xml:space="preserve"> </v>
      </c>
      <c r="Q21" s="23" t="str">
        <f t="shared" si="5"/>
        <v/>
      </c>
      <c r="R21" s="23" t="str">
        <f t="shared" si="6"/>
        <v/>
      </c>
      <c r="S21" s="23" t="str">
        <f t="shared" si="7"/>
        <v/>
      </c>
      <c r="T21" s="23" t="str">
        <f t="shared" si="8"/>
        <v/>
      </c>
      <c r="U21" s="23" t="str">
        <f t="shared" si="9"/>
        <v/>
      </c>
      <c r="V21" s="23" t="str">
        <f t="shared" si="10"/>
        <v/>
      </c>
      <c r="W21" s="23" t="str">
        <f t="shared" si="11"/>
        <v/>
      </c>
      <c r="X21" s="23" t="str">
        <f t="shared" si="12"/>
        <v/>
      </c>
      <c r="Y21" s="23" t="str">
        <f t="shared" si="13"/>
        <v/>
      </c>
      <c r="Z21" s="23" t="str">
        <f t="shared" si="14"/>
        <v/>
      </c>
      <c r="AA21" s="23">
        <f t="shared" si="15"/>
        <v>0</v>
      </c>
      <c r="AB21" s="23">
        <f t="shared" si="16"/>
        <v>0</v>
      </c>
      <c r="AC21" s="23">
        <f t="shared" si="17"/>
        <v>0</v>
      </c>
      <c r="AD21" s="23">
        <f t="shared" si="18"/>
        <v>0</v>
      </c>
      <c r="AE21" s="7"/>
      <c r="AN21" s="9">
        <f t="shared" ca="1" si="19"/>
        <v>2024</v>
      </c>
      <c r="AO21" s="9" t="s">
        <v>51</v>
      </c>
      <c r="AP21" s="9" t="str">
        <f t="shared" ca="1" si="20"/>
        <v>2024kizu</v>
      </c>
    </row>
    <row r="22" spans="1:45" s="8" customFormat="1" x14ac:dyDescent="0.2">
      <c r="A22" s="34">
        <f t="shared" si="0"/>
        <v>373</v>
      </c>
      <c r="B22" s="5" t="str">
        <f t="shared" si="1"/>
        <v>花園高等学校</v>
      </c>
      <c r="C22" s="11" t="str">
        <f t="shared" si="2"/>
        <v>（花園）</v>
      </c>
      <c r="D22" s="5"/>
      <c r="E22" s="5"/>
      <c r="F22" s="5"/>
      <c r="G22" s="5"/>
      <c r="H22" s="5"/>
      <c r="I22" s="5"/>
      <c r="J22" s="5"/>
      <c r="K22" s="5"/>
      <c r="L22" s="5"/>
      <c r="M22" s="21"/>
      <c r="N22" s="6"/>
      <c r="O22" s="24" t="str">
        <f t="shared" si="3"/>
        <v xml:space="preserve"> </v>
      </c>
      <c r="P22" s="24" t="str">
        <f t="shared" si="4"/>
        <v xml:space="preserve"> </v>
      </c>
      <c r="Q22" s="23" t="str">
        <f t="shared" si="5"/>
        <v/>
      </c>
      <c r="R22" s="23" t="str">
        <f t="shared" si="6"/>
        <v/>
      </c>
      <c r="S22" s="23" t="str">
        <f t="shared" si="7"/>
        <v/>
      </c>
      <c r="T22" s="23" t="str">
        <f t="shared" si="8"/>
        <v/>
      </c>
      <c r="U22" s="23" t="str">
        <f t="shared" si="9"/>
        <v/>
      </c>
      <c r="V22" s="23" t="str">
        <f t="shared" si="10"/>
        <v/>
      </c>
      <c r="W22" s="23" t="str">
        <f t="shared" si="11"/>
        <v/>
      </c>
      <c r="X22" s="23" t="str">
        <f t="shared" si="12"/>
        <v/>
      </c>
      <c r="Y22" s="23" t="str">
        <f t="shared" si="13"/>
        <v/>
      </c>
      <c r="Z22" s="23" t="str">
        <f t="shared" si="14"/>
        <v/>
      </c>
      <c r="AA22" s="23">
        <f t="shared" si="15"/>
        <v>0</v>
      </c>
      <c r="AB22" s="23">
        <f t="shared" si="16"/>
        <v>0</v>
      </c>
      <c r="AC22" s="23">
        <f t="shared" si="17"/>
        <v>0</v>
      </c>
      <c r="AD22" s="23">
        <f t="shared" si="18"/>
        <v>0</v>
      </c>
      <c r="AE22" s="7"/>
      <c r="AN22" s="9">
        <f t="shared" ca="1" si="19"/>
        <v>2024</v>
      </c>
      <c r="AO22" s="9" t="s">
        <v>52</v>
      </c>
      <c r="AP22" s="9" t="str">
        <f t="shared" ca="1" si="20"/>
        <v>2024nantan</v>
      </c>
    </row>
    <row r="23" spans="1:45" s="8" customFormat="1" x14ac:dyDescent="0.2">
      <c r="A23" s="34">
        <f t="shared" si="0"/>
        <v>373</v>
      </c>
      <c r="B23" s="5" t="str">
        <f t="shared" si="1"/>
        <v>花園高等学校</v>
      </c>
      <c r="C23" s="11" t="str">
        <f t="shared" si="2"/>
        <v>（花園）</v>
      </c>
      <c r="D23" s="5"/>
      <c r="E23" s="5"/>
      <c r="F23" s="5"/>
      <c r="G23" s="5"/>
      <c r="H23" s="5"/>
      <c r="I23" s="5"/>
      <c r="J23" s="5"/>
      <c r="K23" s="5"/>
      <c r="L23" s="5"/>
      <c r="M23" s="21"/>
      <c r="N23" s="6"/>
      <c r="O23" s="24" t="str">
        <f t="shared" si="3"/>
        <v xml:space="preserve"> </v>
      </c>
      <c r="P23" s="24" t="str">
        <f t="shared" si="4"/>
        <v xml:space="preserve"> </v>
      </c>
      <c r="Q23" s="23" t="str">
        <f t="shared" si="5"/>
        <v/>
      </c>
      <c r="R23" s="23" t="str">
        <f t="shared" si="6"/>
        <v/>
      </c>
      <c r="S23" s="23" t="str">
        <f t="shared" si="7"/>
        <v/>
      </c>
      <c r="T23" s="23" t="str">
        <f t="shared" si="8"/>
        <v/>
      </c>
      <c r="U23" s="23" t="str">
        <f t="shared" si="9"/>
        <v/>
      </c>
      <c r="V23" s="23" t="str">
        <f t="shared" si="10"/>
        <v/>
      </c>
      <c r="W23" s="23" t="str">
        <f t="shared" si="11"/>
        <v/>
      </c>
      <c r="X23" s="23" t="str">
        <f t="shared" si="12"/>
        <v/>
      </c>
      <c r="Y23" s="23" t="str">
        <f t="shared" si="13"/>
        <v/>
      </c>
      <c r="Z23" s="23" t="str">
        <f t="shared" si="14"/>
        <v/>
      </c>
      <c r="AA23" s="23">
        <f t="shared" si="15"/>
        <v>0</v>
      </c>
      <c r="AB23" s="23">
        <f t="shared" si="16"/>
        <v>0</v>
      </c>
      <c r="AC23" s="23">
        <f t="shared" si="17"/>
        <v>0</v>
      </c>
      <c r="AD23" s="23">
        <f t="shared" si="18"/>
        <v>0</v>
      </c>
      <c r="AE23" s="7"/>
      <c r="AQ23" s="9">
        <f t="shared" ca="1" si="19"/>
        <v>2024</v>
      </c>
      <c r="AR23" s="9" t="s">
        <v>53</v>
      </c>
      <c r="AS23" s="9" t="str">
        <f t="shared" ca="1" si="20"/>
        <v>2024kameoka</v>
      </c>
    </row>
    <row r="24" spans="1:45" s="8" customFormat="1" x14ac:dyDescent="0.2">
      <c r="A24" s="34">
        <f t="shared" si="0"/>
        <v>373</v>
      </c>
      <c r="B24" s="5" t="str">
        <f t="shared" si="1"/>
        <v>花園高等学校</v>
      </c>
      <c r="C24" s="11" t="str">
        <f t="shared" si="2"/>
        <v>（花園）</v>
      </c>
      <c r="D24" s="5"/>
      <c r="E24" s="5"/>
      <c r="F24" s="5"/>
      <c r="G24" s="5"/>
      <c r="H24" s="5"/>
      <c r="I24" s="5"/>
      <c r="J24" s="5"/>
      <c r="K24" s="5"/>
      <c r="L24" s="5"/>
      <c r="M24" s="21"/>
      <c r="N24" s="6"/>
      <c r="O24" s="24" t="str">
        <f t="shared" si="3"/>
        <v xml:space="preserve"> </v>
      </c>
      <c r="P24" s="24" t="str">
        <f t="shared" si="4"/>
        <v xml:space="preserve"> </v>
      </c>
      <c r="Q24" s="23" t="str">
        <f t="shared" si="5"/>
        <v/>
      </c>
      <c r="R24" s="23" t="str">
        <f t="shared" si="6"/>
        <v/>
      </c>
      <c r="S24" s="23" t="str">
        <f t="shared" si="7"/>
        <v/>
      </c>
      <c r="T24" s="23" t="str">
        <f t="shared" si="8"/>
        <v/>
      </c>
      <c r="U24" s="23" t="str">
        <f t="shared" si="9"/>
        <v/>
      </c>
      <c r="V24" s="23" t="str">
        <f t="shared" si="10"/>
        <v/>
      </c>
      <c r="W24" s="23" t="str">
        <f t="shared" si="11"/>
        <v/>
      </c>
      <c r="X24" s="23" t="str">
        <f t="shared" si="12"/>
        <v/>
      </c>
      <c r="Y24" s="23" t="str">
        <f t="shared" si="13"/>
        <v/>
      </c>
      <c r="Z24" s="23" t="str">
        <f t="shared" si="14"/>
        <v/>
      </c>
      <c r="AA24" s="23">
        <f t="shared" si="15"/>
        <v>0</v>
      </c>
      <c r="AB24" s="23">
        <f t="shared" si="16"/>
        <v>0</v>
      </c>
      <c r="AC24" s="23">
        <f t="shared" si="17"/>
        <v>0</v>
      </c>
      <c r="AD24" s="23">
        <f t="shared" si="18"/>
        <v>0</v>
      </c>
      <c r="AE24" s="7"/>
      <c r="AQ24" s="9">
        <f t="shared" ca="1" si="19"/>
        <v>2024</v>
      </c>
      <c r="AR24" s="9" t="s">
        <v>54</v>
      </c>
      <c r="AS24" s="9" t="str">
        <f t="shared" ca="1" si="20"/>
        <v>2024rakunan</v>
      </c>
    </row>
    <row r="25" spans="1:45" s="8" customFormat="1" x14ac:dyDescent="0.2">
      <c r="A25" s="34">
        <f t="shared" si="0"/>
        <v>373</v>
      </c>
      <c r="B25" s="5" t="str">
        <f t="shared" si="1"/>
        <v>花園高等学校</v>
      </c>
      <c r="C25" s="11" t="str">
        <f t="shared" si="2"/>
        <v>（花園）</v>
      </c>
      <c r="D25" s="5"/>
      <c r="E25" s="5"/>
      <c r="F25" s="5"/>
      <c r="G25" s="5"/>
      <c r="H25" s="5"/>
      <c r="I25" s="5"/>
      <c r="J25" s="5"/>
      <c r="K25" s="5"/>
      <c r="L25" s="5"/>
      <c r="M25" s="21"/>
      <c r="N25" s="6"/>
      <c r="O25" s="24" t="str">
        <f t="shared" si="3"/>
        <v xml:space="preserve"> </v>
      </c>
      <c r="P25" s="24" t="str">
        <f t="shared" si="4"/>
        <v xml:space="preserve"> </v>
      </c>
      <c r="Q25" s="23" t="str">
        <f t="shared" si="5"/>
        <v/>
      </c>
      <c r="R25" s="23" t="str">
        <f t="shared" si="6"/>
        <v/>
      </c>
      <c r="S25" s="23" t="str">
        <f t="shared" si="7"/>
        <v/>
      </c>
      <c r="T25" s="23" t="str">
        <f t="shared" si="8"/>
        <v/>
      </c>
      <c r="U25" s="23" t="str">
        <f t="shared" si="9"/>
        <v/>
      </c>
      <c r="V25" s="23" t="str">
        <f t="shared" si="10"/>
        <v/>
      </c>
      <c r="W25" s="23" t="str">
        <f t="shared" si="11"/>
        <v/>
      </c>
      <c r="X25" s="23" t="str">
        <f t="shared" si="12"/>
        <v/>
      </c>
      <c r="Y25" s="23" t="str">
        <f t="shared" si="13"/>
        <v/>
      </c>
      <c r="Z25" s="23" t="str">
        <f t="shared" si="14"/>
        <v/>
      </c>
      <c r="AA25" s="23">
        <f t="shared" si="15"/>
        <v>0</v>
      </c>
      <c r="AB25" s="23">
        <f t="shared" si="16"/>
        <v>0</v>
      </c>
      <c r="AC25" s="23">
        <f t="shared" si="17"/>
        <v>0</v>
      </c>
      <c r="AD25" s="23">
        <f t="shared" si="18"/>
        <v>0</v>
      </c>
      <c r="AE25" s="7"/>
      <c r="AQ25" s="9">
        <f t="shared" ca="1" si="19"/>
        <v>2024</v>
      </c>
      <c r="AR25" s="9" t="s">
        <v>55</v>
      </c>
      <c r="AS25" s="9" t="str">
        <f t="shared" ca="1" si="20"/>
        <v>2024kyoto-yawata</v>
      </c>
    </row>
    <row r="26" spans="1:45" s="8" customFormat="1" x14ac:dyDescent="0.2">
      <c r="A26" s="34">
        <f t="shared" si="0"/>
        <v>373</v>
      </c>
      <c r="B26" s="5" t="str">
        <f t="shared" si="1"/>
        <v>花園高等学校</v>
      </c>
      <c r="C26" s="11" t="str">
        <f t="shared" si="2"/>
        <v>（花園）</v>
      </c>
      <c r="D26" s="5"/>
      <c r="E26" s="5"/>
      <c r="F26" s="5"/>
      <c r="G26" s="5"/>
      <c r="H26" s="5"/>
      <c r="I26" s="5"/>
      <c r="J26" s="5"/>
      <c r="K26" s="5"/>
      <c r="L26" s="5"/>
      <c r="M26" s="21"/>
      <c r="N26" s="6"/>
      <c r="O26" s="24" t="str">
        <f t="shared" si="3"/>
        <v xml:space="preserve"> </v>
      </c>
      <c r="P26" s="24" t="str">
        <f t="shared" si="4"/>
        <v xml:space="preserve"> </v>
      </c>
      <c r="Q26" s="23" t="str">
        <f t="shared" si="5"/>
        <v/>
      </c>
      <c r="R26" s="23" t="str">
        <f t="shared" si="6"/>
        <v/>
      </c>
      <c r="S26" s="23" t="str">
        <f t="shared" si="7"/>
        <v/>
      </c>
      <c r="T26" s="23" t="str">
        <f t="shared" si="8"/>
        <v/>
      </c>
      <c r="U26" s="23" t="str">
        <f t="shared" si="9"/>
        <v/>
      </c>
      <c r="V26" s="23" t="str">
        <f t="shared" si="10"/>
        <v/>
      </c>
      <c r="W26" s="23" t="str">
        <f t="shared" si="11"/>
        <v/>
      </c>
      <c r="X26" s="23" t="str">
        <f t="shared" si="12"/>
        <v/>
      </c>
      <c r="Y26" s="23" t="str">
        <f t="shared" si="13"/>
        <v/>
      </c>
      <c r="Z26" s="23" t="str">
        <f t="shared" si="14"/>
        <v/>
      </c>
      <c r="AA26" s="23">
        <f t="shared" si="15"/>
        <v>0</v>
      </c>
      <c r="AB26" s="23">
        <f t="shared" si="16"/>
        <v>0</v>
      </c>
      <c r="AC26" s="23">
        <f t="shared" si="17"/>
        <v>0</v>
      </c>
      <c r="AD26" s="23">
        <f t="shared" si="18"/>
        <v>0</v>
      </c>
      <c r="AE26" s="7"/>
      <c r="AQ26" s="9">
        <f t="shared" ca="1" si="19"/>
        <v>2024</v>
      </c>
      <c r="AR26" s="9" t="s">
        <v>56</v>
      </c>
      <c r="AS26" s="9" t="str">
        <f t="shared" ca="1" si="20"/>
        <v>2024nougei</v>
      </c>
    </row>
    <row r="27" spans="1:45" s="8" customFormat="1" x14ac:dyDescent="0.2">
      <c r="A27" s="34">
        <f t="shared" si="0"/>
        <v>373</v>
      </c>
      <c r="B27" s="5" t="str">
        <f t="shared" si="1"/>
        <v>花園高等学校</v>
      </c>
      <c r="C27" s="11" t="str">
        <f t="shared" si="2"/>
        <v>（花園）</v>
      </c>
      <c r="D27" s="5"/>
      <c r="E27" s="5"/>
      <c r="F27" s="5"/>
      <c r="G27" s="5"/>
      <c r="H27" s="5"/>
      <c r="I27" s="5"/>
      <c r="J27" s="5"/>
      <c r="K27" s="5"/>
      <c r="L27" s="5"/>
      <c r="M27" s="21"/>
      <c r="N27" s="6"/>
      <c r="O27" s="24" t="str">
        <f t="shared" si="3"/>
        <v xml:space="preserve"> </v>
      </c>
      <c r="P27" s="24" t="str">
        <f t="shared" si="4"/>
        <v xml:space="preserve"> </v>
      </c>
      <c r="Q27" s="23" t="str">
        <f t="shared" si="5"/>
        <v/>
      </c>
      <c r="R27" s="23" t="str">
        <f t="shared" si="6"/>
        <v/>
      </c>
      <c r="S27" s="23" t="str">
        <f t="shared" si="7"/>
        <v/>
      </c>
      <c r="T27" s="23" t="str">
        <f t="shared" si="8"/>
        <v/>
      </c>
      <c r="U27" s="23" t="str">
        <f t="shared" si="9"/>
        <v/>
      </c>
      <c r="V27" s="23" t="str">
        <f t="shared" si="10"/>
        <v/>
      </c>
      <c r="W27" s="23" t="str">
        <f t="shared" si="11"/>
        <v/>
      </c>
      <c r="X27" s="23" t="str">
        <f t="shared" si="12"/>
        <v/>
      </c>
      <c r="Y27" s="23" t="str">
        <f t="shared" si="13"/>
        <v/>
      </c>
      <c r="Z27" s="23" t="str">
        <f t="shared" si="14"/>
        <v/>
      </c>
      <c r="AA27" s="23">
        <f t="shared" si="15"/>
        <v>0</v>
      </c>
      <c r="AB27" s="23">
        <f t="shared" si="16"/>
        <v>0</v>
      </c>
      <c r="AC27" s="23">
        <f t="shared" si="17"/>
        <v>0</v>
      </c>
      <c r="AD27" s="23">
        <f t="shared" si="18"/>
        <v>0</v>
      </c>
      <c r="AE27" s="7"/>
      <c r="AQ27" s="9">
        <f t="shared" ca="1" si="19"/>
        <v>2024</v>
      </c>
      <c r="AR27" s="9" t="s">
        <v>57</v>
      </c>
      <c r="AS27" s="9" t="str">
        <f t="shared" ca="1" si="20"/>
        <v>2024rakuyoukougyou</v>
      </c>
    </row>
    <row r="28" spans="1:45" s="8" customFormat="1" x14ac:dyDescent="0.2">
      <c r="A28" s="34">
        <f t="shared" si="0"/>
        <v>373</v>
      </c>
      <c r="B28" s="5" t="str">
        <f t="shared" si="1"/>
        <v>花園高等学校</v>
      </c>
      <c r="C28" s="11" t="str">
        <f t="shared" si="2"/>
        <v>（花園）</v>
      </c>
      <c r="D28" s="5"/>
      <c r="E28" s="5"/>
      <c r="F28" s="5"/>
      <c r="G28" s="5"/>
      <c r="H28" s="5"/>
      <c r="I28" s="5"/>
      <c r="J28" s="5"/>
      <c r="K28" s="5"/>
      <c r="L28" s="5"/>
      <c r="M28" s="21"/>
      <c r="N28" s="6"/>
      <c r="O28" s="24" t="str">
        <f t="shared" si="3"/>
        <v xml:space="preserve"> </v>
      </c>
      <c r="P28" s="24" t="str">
        <f t="shared" si="4"/>
        <v xml:space="preserve"> </v>
      </c>
      <c r="Q28" s="23" t="str">
        <f t="shared" si="5"/>
        <v/>
      </c>
      <c r="R28" s="23" t="str">
        <f t="shared" si="6"/>
        <v/>
      </c>
      <c r="S28" s="23" t="str">
        <f t="shared" si="7"/>
        <v/>
      </c>
      <c r="T28" s="23" t="str">
        <f t="shared" si="8"/>
        <v/>
      </c>
      <c r="U28" s="23" t="str">
        <f t="shared" si="9"/>
        <v/>
      </c>
      <c r="V28" s="23" t="str">
        <f t="shared" si="10"/>
        <v/>
      </c>
      <c r="W28" s="23" t="str">
        <f t="shared" si="11"/>
        <v/>
      </c>
      <c r="X28" s="23" t="str">
        <f t="shared" si="12"/>
        <v/>
      </c>
      <c r="Y28" s="23" t="str">
        <f t="shared" si="13"/>
        <v/>
      </c>
      <c r="Z28" s="23" t="str">
        <f t="shared" si="14"/>
        <v/>
      </c>
      <c r="AA28" s="23">
        <f t="shared" si="15"/>
        <v>0</v>
      </c>
      <c r="AB28" s="23">
        <f t="shared" si="16"/>
        <v>0</v>
      </c>
      <c r="AC28" s="23">
        <f t="shared" si="17"/>
        <v>0</v>
      </c>
      <c r="AD28" s="23">
        <f t="shared" si="18"/>
        <v>0</v>
      </c>
      <c r="AE28" s="7"/>
      <c r="AQ28" s="9">
        <f t="shared" ca="1" si="19"/>
        <v>2024</v>
      </c>
      <c r="AR28" s="9" t="s">
        <v>58</v>
      </c>
      <c r="AS28" s="9" t="str">
        <f t="shared" ca="1" si="20"/>
        <v>2024murasakino</v>
      </c>
    </row>
    <row r="29" spans="1:45" s="8" customFormat="1" x14ac:dyDescent="0.2">
      <c r="A29" s="34">
        <f t="shared" si="0"/>
        <v>373</v>
      </c>
      <c r="B29" s="5" t="str">
        <f t="shared" si="1"/>
        <v>花園高等学校</v>
      </c>
      <c r="C29" s="11" t="str">
        <f t="shared" si="2"/>
        <v>（花園）</v>
      </c>
      <c r="D29" s="5"/>
      <c r="E29" s="5"/>
      <c r="F29" s="5"/>
      <c r="G29" s="5"/>
      <c r="H29" s="5"/>
      <c r="I29" s="5"/>
      <c r="J29" s="5"/>
      <c r="K29" s="5"/>
      <c r="L29" s="5"/>
      <c r="M29" s="21"/>
      <c r="N29" s="6"/>
      <c r="O29" s="24" t="str">
        <f t="shared" si="3"/>
        <v xml:space="preserve"> </v>
      </c>
      <c r="P29" s="24" t="str">
        <f t="shared" si="4"/>
        <v xml:space="preserve"> </v>
      </c>
      <c r="Q29" s="23" t="str">
        <f t="shared" si="5"/>
        <v/>
      </c>
      <c r="R29" s="23" t="str">
        <f t="shared" si="6"/>
        <v/>
      </c>
      <c r="S29" s="23" t="str">
        <f t="shared" si="7"/>
        <v/>
      </c>
      <c r="T29" s="23" t="str">
        <f t="shared" si="8"/>
        <v/>
      </c>
      <c r="U29" s="23" t="str">
        <f t="shared" si="9"/>
        <v/>
      </c>
      <c r="V29" s="23" t="str">
        <f t="shared" si="10"/>
        <v/>
      </c>
      <c r="W29" s="23" t="str">
        <f t="shared" si="11"/>
        <v/>
      </c>
      <c r="X29" s="23" t="str">
        <f t="shared" si="12"/>
        <v/>
      </c>
      <c r="Y29" s="23" t="str">
        <f t="shared" si="13"/>
        <v/>
      </c>
      <c r="Z29" s="23" t="str">
        <f t="shared" si="14"/>
        <v/>
      </c>
      <c r="AA29" s="23">
        <f t="shared" si="15"/>
        <v>0</v>
      </c>
      <c r="AB29" s="23">
        <f t="shared" si="16"/>
        <v>0</v>
      </c>
      <c r="AC29" s="23">
        <f t="shared" si="17"/>
        <v>0</v>
      </c>
      <c r="AD29" s="23">
        <f t="shared" si="18"/>
        <v>0</v>
      </c>
      <c r="AE29" s="7"/>
      <c r="AQ29" s="9">
        <f t="shared" ca="1" si="19"/>
        <v>2024</v>
      </c>
      <c r="AR29" s="9" t="s">
        <v>59</v>
      </c>
      <c r="AS29" s="9" t="str">
        <f t="shared" ca="1" si="20"/>
        <v>2024saikyo</v>
      </c>
    </row>
    <row r="30" spans="1:45" s="8" customFormat="1" x14ac:dyDescent="0.2">
      <c r="A30" s="34">
        <f t="shared" si="0"/>
        <v>373</v>
      </c>
      <c r="B30" s="5" t="str">
        <f t="shared" si="1"/>
        <v>花園高等学校</v>
      </c>
      <c r="C30" s="11" t="str">
        <f t="shared" si="2"/>
        <v>（花園）</v>
      </c>
      <c r="D30" s="5"/>
      <c r="E30" s="5"/>
      <c r="F30" s="5"/>
      <c r="G30" s="5"/>
      <c r="H30" s="5"/>
      <c r="I30" s="5"/>
      <c r="J30" s="5"/>
      <c r="K30" s="5"/>
      <c r="L30" s="5"/>
      <c r="M30" s="21"/>
      <c r="N30" s="6"/>
      <c r="O30" s="24" t="str">
        <f t="shared" si="3"/>
        <v xml:space="preserve"> </v>
      </c>
      <c r="P30" s="24" t="str">
        <f t="shared" si="4"/>
        <v xml:space="preserve"> </v>
      </c>
      <c r="Q30" s="23" t="str">
        <f t="shared" si="5"/>
        <v/>
      </c>
      <c r="R30" s="23" t="str">
        <f t="shared" si="6"/>
        <v/>
      </c>
      <c r="S30" s="23" t="str">
        <f t="shared" si="7"/>
        <v/>
      </c>
      <c r="T30" s="23" t="str">
        <f t="shared" si="8"/>
        <v/>
      </c>
      <c r="U30" s="23" t="str">
        <f t="shared" si="9"/>
        <v/>
      </c>
      <c r="V30" s="23" t="str">
        <f t="shared" si="10"/>
        <v/>
      </c>
      <c r="W30" s="23" t="str">
        <f t="shared" si="11"/>
        <v/>
      </c>
      <c r="X30" s="23" t="str">
        <f t="shared" si="12"/>
        <v/>
      </c>
      <c r="Y30" s="23" t="str">
        <f t="shared" si="13"/>
        <v/>
      </c>
      <c r="Z30" s="23" t="str">
        <f t="shared" si="14"/>
        <v/>
      </c>
      <c r="AA30" s="23">
        <f t="shared" si="15"/>
        <v>0</v>
      </c>
      <c r="AB30" s="23">
        <f t="shared" si="16"/>
        <v>0</v>
      </c>
      <c r="AC30" s="23">
        <f t="shared" si="17"/>
        <v>0</v>
      </c>
      <c r="AD30" s="23">
        <f t="shared" si="18"/>
        <v>0</v>
      </c>
      <c r="AE30" s="7"/>
      <c r="AQ30" s="9">
        <f t="shared" ca="1" si="19"/>
        <v>2024</v>
      </c>
      <c r="AR30" s="9" t="s">
        <v>60</v>
      </c>
      <c r="AS30" s="9" t="str">
        <f t="shared" ca="1" si="20"/>
        <v>2024kuretake</v>
      </c>
    </row>
    <row r="31" spans="1:45" s="8" customFormat="1" x14ac:dyDescent="0.2">
      <c r="A31" s="34">
        <f t="shared" si="0"/>
        <v>373</v>
      </c>
      <c r="B31" s="5" t="str">
        <f t="shared" si="1"/>
        <v>花園高等学校</v>
      </c>
      <c r="C31" s="11" t="str">
        <f t="shared" si="2"/>
        <v>（花園）</v>
      </c>
      <c r="D31" s="5"/>
      <c r="E31" s="5"/>
      <c r="F31" s="5"/>
      <c r="G31" s="5"/>
      <c r="H31" s="5"/>
      <c r="I31" s="5"/>
      <c r="J31" s="5"/>
      <c r="K31" s="5"/>
      <c r="L31" s="5"/>
      <c r="M31" s="21"/>
      <c r="N31" s="6"/>
      <c r="O31" s="24" t="str">
        <f t="shared" si="3"/>
        <v xml:space="preserve"> </v>
      </c>
      <c r="P31" s="24" t="str">
        <f t="shared" si="4"/>
        <v xml:space="preserve"> </v>
      </c>
      <c r="Q31" s="23" t="str">
        <f t="shared" si="5"/>
        <v/>
      </c>
      <c r="R31" s="23" t="str">
        <f t="shared" si="6"/>
        <v/>
      </c>
      <c r="S31" s="23" t="str">
        <f t="shared" si="7"/>
        <v/>
      </c>
      <c r="T31" s="23" t="str">
        <f t="shared" si="8"/>
        <v/>
      </c>
      <c r="U31" s="23" t="str">
        <f t="shared" si="9"/>
        <v/>
      </c>
      <c r="V31" s="23" t="str">
        <f t="shared" si="10"/>
        <v/>
      </c>
      <c r="W31" s="23" t="str">
        <f t="shared" si="11"/>
        <v/>
      </c>
      <c r="X31" s="23" t="str">
        <f t="shared" si="12"/>
        <v/>
      </c>
      <c r="Y31" s="23" t="str">
        <f t="shared" si="13"/>
        <v/>
      </c>
      <c r="Z31" s="23" t="str">
        <f t="shared" si="14"/>
        <v/>
      </c>
      <c r="AA31" s="23">
        <f t="shared" si="15"/>
        <v>0</v>
      </c>
      <c r="AB31" s="23">
        <f t="shared" si="16"/>
        <v>0</v>
      </c>
      <c r="AC31" s="23">
        <f t="shared" si="17"/>
        <v>0</v>
      </c>
      <c r="AD31" s="23">
        <f t="shared" si="18"/>
        <v>0</v>
      </c>
      <c r="AE31" s="7"/>
      <c r="AQ31" s="9">
        <f t="shared" ca="1" si="19"/>
        <v>2024</v>
      </c>
      <c r="AR31" s="9" t="s">
        <v>61</v>
      </c>
      <c r="AS31" s="9" t="str">
        <f t="shared" ca="1" si="20"/>
        <v>2024heian</v>
      </c>
    </row>
    <row r="32" spans="1:45" s="8" customFormat="1" x14ac:dyDescent="0.2">
      <c r="A32" s="34">
        <f t="shared" si="0"/>
        <v>373</v>
      </c>
      <c r="B32" s="5" t="str">
        <f t="shared" si="1"/>
        <v>花園高等学校</v>
      </c>
      <c r="C32" s="11" t="str">
        <f t="shared" si="2"/>
        <v>（花園）</v>
      </c>
      <c r="D32" s="5"/>
      <c r="E32" s="5"/>
      <c r="F32" s="5"/>
      <c r="G32" s="5"/>
      <c r="H32" s="5"/>
      <c r="I32" s="5"/>
      <c r="J32" s="5"/>
      <c r="K32" s="5"/>
      <c r="L32" s="5"/>
      <c r="M32" s="21"/>
      <c r="N32" s="6"/>
      <c r="O32" s="24" t="str">
        <f t="shared" si="3"/>
        <v xml:space="preserve"> </v>
      </c>
      <c r="P32" s="24" t="str">
        <f t="shared" si="4"/>
        <v xml:space="preserve"> </v>
      </c>
      <c r="Q32" s="23" t="str">
        <f t="shared" si="5"/>
        <v/>
      </c>
      <c r="R32" s="23" t="str">
        <f t="shared" si="6"/>
        <v/>
      </c>
      <c r="S32" s="23" t="str">
        <f t="shared" si="7"/>
        <v/>
      </c>
      <c r="T32" s="23" t="str">
        <f t="shared" si="8"/>
        <v/>
      </c>
      <c r="U32" s="23" t="str">
        <f t="shared" si="9"/>
        <v/>
      </c>
      <c r="V32" s="23" t="str">
        <f t="shared" si="10"/>
        <v/>
      </c>
      <c r="W32" s="23" t="str">
        <f t="shared" si="11"/>
        <v/>
      </c>
      <c r="X32" s="23" t="str">
        <f t="shared" si="12"/>
        <v/>
      </c>
      <c r="Y32" s="23" t="str">
        <f t="shared" si="13"/>
        <v/>
      </c>
      <c r="Z32" s="23" t="str">
        <f t="shared" si="14"/>
        <v/>
      </c>
      <c r="AA32" s="23">
        <f t="shared" si="15"/>
        <v>0</v>
      </c>
      <c r="AB32" s="23">
        <f t="shared" si="16"/>
        <v>0</v>
      </c>
      <c r="AC32" s="23">
        <f t="shared" si="17"/>
        <v>0</v>
      </c>
      <c r="AD32" s="23">
        <f t="shared" si="18"/>
        <v>0</v>
      </c>
      <c r="AE32" s="7"/>
      <c r="AQ32" s="9">
        <f t="shared" ca="1" si="19"/>
        <v>2024</v>
      </c>
      <c r="AR32" s="9" t="s">
        <v>62</v>
      </c>
      <c r="AS32" s="9" t="str">
        <f t="shared" ca="1" si="20"/>
        <v>2024sandai-fuzoku</v>
      </c>
    </row>
    <row r="33" spans="1:45" s="8" customFormat="1" x14ac:dyDescent="0.2">
      <c r="A33" s="34">
        <f t="shared" si="0"/>
        <v>373</v>
      </c>
      <c r="B33" s="5" t="str">
        <f t="shared" si="1"/>
        <v>花園高等学校</v>
      </c>
      <c r="C33" s="11" t="str">
        <f t="shared" si="2"/>
        <v>（花園）</v>
      </c>
      <c r="D33" s="5"/>
      <c r="E33" s="5"/>
      <c r="F33" s="5"/>
      <c r="G33" s="5"/>
      <c r="H33" s="5"/>
      <c r="I33" s="5"/>
      <c r="J33" s="5"/>
      <c r="K33" s="5"/>
      <c r="L33" s="5"/>
      <c r="M33" s="21"/>
      <c r="N33" s="6"/>
      <c r="O33" s="24" t="str">
        <f t="shared" si="3"/>
        <v xml:space="preserve"> </v>
      </c>
      <c r="P33" s="24" t="str">
        <f t="shared" si="4"/>
        <v xml:space="preserve"> </v>
      </c>
      <c r="Q33" s="23" t="str">
        <f t="shared" si="5"/>
        <v/>
      </c>
      <c r="R33" s="23" t="str">
        <f t="shared" si="6"/>
        <v/>
      </c>
      <c r="S33" s="23" t="str">
        <f t="shared" si="7"/>
        <v/>
      </c>
      <c r="T33" s="23" t="str">
        <f t="shared" si="8"/>
        <v/>
      </c>
      <c r="U33" s="23" t="str">
        <f t="shared" si="9"/>
        <v/>
      </c>
      <c r="V33" s="23" t="str">
        <f t="shared" si="10"/>
        <v/>
      </c>
      <c r="W33" s="23" t="str">
        <f t="shared" si="11"/>
        <v/>
      </c>
      <c r="X33" s="23" t="str">
        <f t="shared" si="12"/>
        <v/>
      </c>
      <c r="Y33" s="23" t="str">
        <f t="shared" si="13"/>
        <v/>
      </c>
      <c r="Z33" s="23" t="str">
        <f t="shared" si="14"/>
        <v/>
      </c>
      <c r="AA33" s="23">
        <f t="shared" si="15"/>
        <v>0</v>
      </c>
      <c r="AB33" s="23">
        <f t="shared" si="16"/>
        <v>0</v>
      </c>
      <c r="AC33" s="23">
        <f t="shared" si="17"/>
        <v>0</v>
      </c>
      <c r="AD33" s="23">
        <f t="shared" si="18"/>
        <v>0</v>
      </c>
      <c r="AE33" s="7"/>
      <c r="AQ33" s="9">
        <f t="shared" ca="1" si="19"/>
        <v>2024</v>
      </c>
      <c r="AR33" s="9" t="s">
        <v>63</v>
      </c>
      <c r="AS33" s="9" t="str">
        <f t="shared" ca="1" si="20"/>
        <v>2024ritsumeikan</v>
      </c>
    </row>
    <row r="34" spans="1:45" s="8" customFormat="1" x14ac:dyDescent="0.2">
      <c r="A34" s="34">
        <f t="shared" si="0"/>
        <v>373</v>
      </c>
      <c r="B34" s="5" t="str">
        <f t="shared" si="1"/>
        <v>花園高等学校</v>
      </c>
      <c r="C34" s="11" t="str">
        <f t="shared" si="2"/>
        <v>（花園）</v>
      </c>
      <c r="D34" s="5"/>
      <c r="E34" s="5"/>
      <c r="F34" s="5"/>
      <c r="G34" s="5"/>
      <c r="H34" s="5"/>
      <c r="I34" s="5"/>
      <c r="J34" s="5"/>
      <c r="K34" s="5"/>
      <c r="L34" s="5"/>
      <c r="M34" s="21"/>
      <c r="N34" s="6"/>
      <c r="O34" s="24" t="str">
        <f t="shared" si="3"/>
        <v xml:space="preserve"> </v>
      </c>
      <c r="P34" s="24" t="str">
        <f t="shared" si="4"/>
        <v xml:space="preserve"> </v>
      </c>
      <c r="Q34" s="23" t="str">
        <f t="shared" si="5"/>
        <v/>
      </c>
      <c r="R34" s="23" t="str">
        <f t="shared" si="6"/>
        <v/>
      </c>
      <c r="S34" s="23" t="str">
        <f t="shared" si="7"/>
        <v/>
      </c>
      <c r="T34" s="23" t="str">
        <f t="shared" si="8"/>
        <v/>
      </c>
      <c r="U34" s="23" t="str">
        <f t="shared" si="9"/>
        <v/>
      </c>
      <c r="V34" s="23" t="str">
        <f t="shared" si="10"/>
        <v/>
      </c>
      <c r="W34" s="23" t="str">
        <f t="shared" si="11"/>
        <v/>
      </c>
      <c r="X34" s="23" t="str">
        <f t="shared" si="12"/>
        <v/>
      </c>
      <c r="Y34" s="23" t="str">
        <f t="shared" si="13"/>
        <v/>
      </c>
      <c r="Z34" s="23" t="str">
        <f t="shared" si="14"/>
        <v/>
      </c>
      <c r="AA34" s="23">
        <f t="shared" si="15"/>
        <v>0</v>
      </c>
      <c r="AB34" s="23">
        <f t="shared" si="16"/>
        <v>0</v>
      </c>
      <c r="AC34" s="23">
        <f t="shared" si="17"/>
        <v>0</v>
      </c>
      <c r="AD34" s="23">
        <f t="shared" si="18"/>
        <v>0</v>
      </c>
      <c r="AE34" s="7"/>
      <c r="AQ34" s="9">
        <f t="shared" ca="1" si="19"/>
        <v>2024</v>
      </c>
      <c r="AR34" s="9" t="s">
        <v>64</v>
      </c>
      <c r="AS34" s="9" t="str">
        <f t="shared" ca="1" si="20"/>
        <v>2024rakusei</v>
      </c>
    </row>
    <row r="35" spans="1:45" s="8" customFormat="1" x14ac:dyDescent="0.2">
      <c r="A35" s="34">
        <f t="shared" si="0"/>
        <v>373</v>
      </c>
      <c r="B35" s="5" t="str">
        <f t="shared" si="1"/>
        <v>花園高等学校</v>
      </c>
      <c r="C35" s="11" t="str">
        <f t="shared" si="2"/>
        <v>（花園）</v>
      </c>
      <c r="D35" s="5"/>
      <c r="E35" s="5"/>
      <c r="F35" s="5"/>
      <c r="G35" s="5"/>
      <c r="H35" s="5"/>
      <c r="I35" s="5"/>
      <c r="J35" s="5"/>
      <c r="K35" s="5"/>
      <c r="L35" s="5"/>
      <c r="M35" s="21"/>
      <c r="N35" s="6"/>
      <c r="O35" s="24" t="str">
        <f t="shared" si="3"/>
        <v xml:space="preserve"> </v>
      </c>
      <c r="P35" s="24" t="str">
        <f t="shared" si="4"/>
        <v xml:space="preserve"> </v>
      </c>
      <c r="Q35" s="23" t="str">
        <f t="shared" si="5"/>
        <v/>
      </c>
      <c r="R35" s="23" t="str">
        <f t="shared" si="6"/>
        <v/>
      </c>
      <c r="S35" s="23" t="str">
        <f t="shared" si="7"/>
        <v/>
      </c>
      <c r="T35" s="23" t="str">
        <f t="shared" si="8"/>
        <v/>
      </c>
      <c r="U35" s="23" t="str">
        <f t="shared" si="9"/>
        <v/>
      </c>
      <c r="V35" s="23" t="str">
        <f t="shared" si="10"/>
        <v/>
      </c>
      <c r="W35" s="23" t="str">
        <f t="shared" si="11"/>
        <v/>
      </c>
      <c r="X35" s="23" t="str">
        <f t="shared" si="12"/>
        <v/>
      </c>
      <c r="Y35" s="23" t="str">
        <f t="shared" si="13"/>
        <v/>
      </c>
      <c r="Z35" s="23" t="str">
        <f t="shared" si="14"/>
        <v/>
      </c>
      <c r="AA35" s="23">
        <f t="shared" si="15"/>
        <v>0</v>
      </c>
      <c r="AB35" s="23">
        <f t="shared" si="16"/>
        <v>0</v>
      </c>
      <c r="AC35" s="23">
        <f t="shared" si="17"/>
        <v>0</v>
      </c>
      <c r="AD35" s="23">
        <f t="shared" si="18"/>
        <v>0</v>
      </c>
      <c r="AE35" s="7"/>
      <c r="AQ35" s="9">
        <f t="shared" ca="1" si="19"/>
        <v>2024</v>
      </c>
      <c r="AR35" s="9" t="s">
        <v>65</v>
      </c>
      <c r="AS35" s="9" t="str">
        <f t="shared" ca="1" si="20"/>
        <v>2024kyoto-ryoyo</v>
      </c>
    </row>
    <row r="36" spans="1:45" s="8" customFormat="1" x14ac:dyDescent="0.2">
      <c r="A36" s="34">
        <f t="shared" si="0"/>
        <v>373</v>
      </c>
      <c r="B36" s="5" t="str">
        <f t="shared" si="1"/>
        <v>花園高等学校</v>
      </c>
      <c r="C36" s="11" t="str">
        <f t="shared" si="2"/>
        <v>（花園）</v>
      </c>
      <c r="D36" s="5"/>
      <c r="E36" s="5"/>
      <c r="F36" s="5"/>
      <c r="G36" s="5"/>
      <c r="H36" s="5"/>
      <c r="I36" s="5"/>
      <c r="J36" s="5"/>
      <c r="K36" s="5"/>
      <c r="L36" s="5"/>
      <c r="M36" s="21"/>
      <c r="N36" s="6"/>
      <c r="O36" s="24" t="str">
        <f t="shared" si="3"/>
        <v xml:space="preserve"> </v>
      </c>
      <c r="P36" s="24" t="str">
        <f t="shared" si="4"/>
        <v xml:space="preserve"> </v>
      </c>
      <c r="Q36" s="23" t="str">
        <f t="shared" si="5"/>
        <v/>
      </c>
      <c r="R36" s="23" t="str">
        <f t="shared" si="6"/>
        <v/>
      </c>
      <c r="S36" s="23" t="str">
        <f t="shared" si="7"/>
        <v/>
      </c>
      <c r="T36" s="23" t="str">
        <f t="shared" si="8"/>
        <v/>
      </c>
      <c r="U36" s="23" t="str">
        <f t="shared" si="9"/>
        <v/>
      </c>
      <c r="V36" s="23" t="str">
        <f t="shared" si="10"/>
        <v/>
      </c>
      <c r="W36" s="23" t="str">
        <f t="shared" si="11"/>
        <v/>
      </c>
      <c r="X36" s="23" t="str">
        <f t="shared" si="12"/>
        <v/>
      </c>
      <c r="Y36" s="23" t="str">
        <f t="shared" si="13"/>
        <v/>
      </c>
      <c r="Z36" s="23" t="str">
        <f t="shared" si="14"/>
        <v/>
      </c>
      <c r="AA36" s="23">
        <f t="shared" si="15"/>
        <v>0</v>
      </c>
      <c r="AB36" s="23">
        <f t="shared" si="16"/>
        <v>0</v>
      </c>
      <c r="AC36" s="23">
        <f t="shared" si="17"/>
        <v>0</v>
      </c>
      <c r="AD36" s="23">
        <f t="shared" si="18"/>
        <v>0</v>
      </c>
      <c r="AE36" s="7"/>
      <c r="AQ36" s="9">
        <f t="shared" ca="1" si="19"/>
        <v>2024</v>
      </c>
      <c r="AR36" s="9" t="s">
        <v>66</v>
      </c>
      <c r="AS36" s="9" t="str">
        <f t="shared" ca="1" si="20"/>
        <v>2024otani</v>
      </c>
    </row>
    <row r="37" spans="1:45" s="8" customFormat="1" x14ac:dyDescent="0.2">
      <c r="A37" s="34">
        <f t="shared" si="0"/>
        <v>373</v>
      </c>
      <c r="B37" s="5" t="str">
        <f t="shared" si="1"/>
        <v>花園高等学校</v>
      </c>
      <c r="C37" s="11" t="str">
        <f t="shared" si="2"/>
        <v>（花園）</v>
      </c>
      <c r="D37" s="5"/>
      <c r="E37" s="5"/>
      <c r="F37" s="5"/>
      <c r="G37" s="5"/>
      <c r="H37" s="5"/>
      <c r="I37" s="5"/>
      <c r="J37" s="5"/>
      <c r="K37" s="5"/>
      <c r="L37" s="5"/>
      <c r="M37" s="21"/>
      <c r="N37" s="6"/>
      <c r="O37" s="24" t="str">
        <f t="shared" si="3"/>
        <v xml:space="preserve"> </v>
      </c>
      <c r="P37" s="24" t="str">
        <f t="shared" si="4"/>
        <v xml:space="preserve"> </v>
      </c>
      <c r="Q37" s="23" t="str">
        <f t="shared" si="5"/>
        <v/>
      </c>
      <c r="R37" s="23" t="str">
        <f t="shared" si="6"/>
        <v/>
      </c>
      <c r="S37" s="23" t="str">
        <f t="shared" si="7"/>
        <v/>
      </c>
      <c r="T37" s="23" t="str">
        <f t="shared" si="8"/>
        <v/>
      </c>
      <c r="U37" s="23" t="str">
        <f t="shared" si="9"/>
        <v/>
      </c>
      <c r="V37" s="23" t="str">
        <f t="shared" si="10"/>
        <v/>
      </c>
      <c r="W37" s="23" t="str">
        <f t="shared" si="11"/>
        <v/>
      </c>
      <c r="X37" s="23" t="str">
        <f t="shared" si="12"/>
        <v/>
      </c>
      <c r="Y37" s="23" t="str">
        <f t="shared" si="13"/>
        <v/>
      </c>
      <c r="Z37" s="23" t="str">
        <f t="shared" si="14"/>
        <v/>
      </c>
      <c r="AA37" s="23">
        <f t="shared" si="15"/>
        <v>0</v>
      </c>
      <c r="AB37" s="23">
        <f t="shared" si="16"/>
        <v>0</v>
      </c>
      <c r="AC37" s="23">
        <f t="shared" si="17"/>
        <v>0</v>
      </c>
      <c r="AD37" s="23">
        <f t="shared" si="18"/>
        <v>0</v>
      </c>
      <c r="AE37" s="7"/>
      <c r="AQ37" s="9">
        <f t="shared" ca="1" si="19"/>
        <v>2024</v>
      </c>
      <c r="AR37" s="9" t="s">
        <v>67</v>
      </c>
      <c r="AS37" s="9" t="str">
        <f t="shared" ca="1" si="20"/>
        <v>2024higashiyama</v>
      </c>
    </row>
    <row r="38" spans="1:45" s="8" customFormat="1" x14ac:dyDescent="0.2">
      <c r="A38" s="34">
        <f t="shared" si="0"/>
        <v>373</v>
      </c>
      <c r="B38" s="5" t="str">
        <f t="shared" si="1"/>
        <v>花園高等学校</v>
      </c>
      <c r="C38" s="11" t="str">
        <f t="shared" si="2"/>
        <v>（花園）</v>
      </c>
      <c r="D38" s="5"/>
      <c r="E38" s="5"/>
      <c r="F38" s="5"/>
      <c r="G38" s="5"/>
      <c r="H38" s="5"/>
      <c r="I38" s="5"/>
      <c r="J38" s="5"/>
      <c r="K38" s="5"/>
      <c r="L38" s="5"/>
      <c r="M38" s="21"/>
      <c r="N38" s="6"/>
      <c r="O38" s="24" t="str">
        <f t="shared" si="3"/>
        <v xml:space="preserve"> </v>
      </c>
      <c r="P38" s="24" t="str">
        <f t="shared" si="4"/>
        <v xml:space="preserve"> </v>
      </c>
      <c r="Q38" s="23" t="str">
        <f t="shared" si="5"/>
        <v/>
      </c>
      <c r="R38" s="23" t="str">
        <f t="shared" si="6"/>
        <v/>
      </c>
      <c r="S38" s="23" t="str">
        <f t="shared" si="7"/>
        <v/>
      </c>
      <c r="T38" s="23" t="str">
        <f t="shared" si="8"/>
        <v/>
      </c>
      <c r="U38" s="23" t="str">
        <f t="shared" si="9"/>
        <v/>
      </c>
      <c r="V38" s="23" t="str">
        <f t="shared" si="10"/>
        <v/>
      </c>
      <c r="W38" s="23" t="str">
        <f t="shared" si="11"/>
        <v/>
      </c>
      <c r="X38" s="23" t="str">
        <f t="shared" si="12"/>
        <v/>
      </c>
      <c r="Y38" s="23" t="str">
        <f t="shared" si="13"/>
        <v/>
      </c>
      <c r="Z38" s="23" t="str">
        <f t="shared" si="14"/>
        <v/>
      </c>
      <c r="AA38" s="23">
        <f t="shared" si="15"/>
        <v>0</v>
      </c>
      <c r="AB38" s="23">
        <f t="shared" si="16"/>
        <v>0</v>
      </c>
      <c r="AC38" s="23">
        <f t="shared" si="17"/>
        <v>0</v>
      </c>
      <c r="AD38" s="23">
        <f t="shared" si="18"/>
        <v>0</v>
      </c>
      <c r="AE38" s="7"/>
      <c r="AQ38" s="9">
        <f t="shared" ca="1" si="19"/>
        <v>2024</v>
      </c>
      <c r="AR38" s="9" t="s">
        <v>68</v>
      </c>
      <c r="AS38" s="9" t="str">
        <f t="shared" ca="1" si="20"/>
        <v>2024doshisha</v>
      </c>
    </row>
    <row r="39" spans="1:45" s="8" customFormat="1" x14ac:dyDescent="0.2">
      <c r="A39" s="34">
        <f t="shared" si="0"/>
        <v>373</v>
      </c>
      <c r="B39" s="5" t="str">
        <f t="shared" si="1"/>
        <v>花園高等学校</v>
      </c>
      <c r="C39" s="11" t="str">
        <f t="shared" si="2"/>
        <v>（花園）</v>
      </c>
      <c r="D39" s="5"/>
      <c r="E39" s="5"/>
      <c r="F39" s="5"/>
      <c r="G39" s="5"/>
      <c r="H39" s="5"/>
      <c r="I39" s="5"/>
      <c r="J39" s="5"/>
      <c r="K39" s="5"/>
      <c r="L39" s="5"/>
      <c r="M39" s="21"/>
      <c r="N39" s="6"/>
      <c r="O39" s="24" t="str">
        <f t="shared" si="3"/>
        <v xml:space="preserve"> </v>
      </c>
      <c r="P39" s="24" t="str">
        <f t="shared" si="4"/>
        <v xml:space="preserve"> </v>
      </c>
      <c r="Q39" s="23" t="str">
        <f t="shared" si="5"/>
        <v/>
      </c>
      <c r="R39" s="23" t="str">
        <f t="shared" si="6"/>
        <v/>
      </c>
      <c r="S39" s="23" t="str">
        <f t="shared" si="7"/>
        <v/>
      </c>
      <c r="T39" s="23" t="str">
        <f t="shared" si="8"/>
        <v/>
      </c>
      <c r="U39" s="23" t="str">
        <f t="shared" si="9"/>
        <v/>
      </c>
      <c r="V39" s="23" t="str">
        <f t="shared" si="10"/>
        <v/>
      </c>
      <c r="W39" s="23" t="str">
        <f t="shared" si="11"/>
        <v/>
      </c>
      <c r="X39" s="23" t="str">
        <f t="shared" si="12"/>
        <v/>
      </c>
      <c r="Y39" s="23" t="str">
        <f t="shared" si="13"/>
        <v/>
      </c>
      <c r="Z39" s="23" t="str">
        <f t="shared" si="14"/>
        <v/>
      </c>
      <c r="AA39" s="23">
        <f t="shared" si="15"/>
        <v>0</v>
      </c>
      <c r="AB39" s="23">
        <f t="shared" si="16"/>
        <v>0</v>
      </c>
      <c r="AC39" s="23">
        <f t="shared" si="17"/>
        <v>0</v>
      </c>
      <c r="AD39" s="23">
        <f t="shared" si="18"/>
        <v>0</v>
      </c>
      <c r="AE39" s="7"/>
      <c r="AQ39" s="9">
        <f t="shared" ca="1" si="19"/>
        <v>2024</v>
      </c>
      <c r="AR39" s="9" t="s">
        <v>69</v>
      </c>
      <c r="AS39" s="9" t="str">
        <f t="shared" ca="1" si="20"/>
        <v>2024ritsumeikan-uji</v>
      </c>
    </row>
    <row r="40" spans="1:45" s="8" customFormat="1" x14ac:dyDescent="0.2">
      <c r="A40" s="34">
        <f t="shared" si="0"/>
        <v>373</v>
      </c>
      <c r="B40" s="5" t="str">
        <f t="shared" si="1"/>
        <v>花園高等学校</v>
      </c>
      <c r="C40" s="11" t="str">
        <f t="shared" si="2"/>
        <v>（花園）</v>
      </c>
      <c r="D40" s="5"/>
      <c r="E40" s="5"/>
      <c r="F40" s="5"/>
      <c r="G40" s="5"/>
      <c r="H40" s="5"/>
      <c r="I40" s="5"/>
      <c r="J40" s="5"/>
      <c r="K40" s="5"/>
      <c r="L40" s="5"/>
      <c r="M40" s="21"/>
      <c r="N40" s="6"/>
      <c r="O40" s="24" t="str">
        <f t="shared" si="3"/>
        <v xml:space="preserve"> </v>
      </c>
      <c r="P40" s="24" t="str">
        <f t="shared" si="4"/>
        <v xml:space="preserve"> </v>
      </c>
      <c r="Q40" s="23" t="str">
        <f t="shared" si="5"/>
        <v/>
      </c>
      <c r="R40" s="23" t="str">
        <f t="shared" si="6"/>
        <v/>
      </c>
      <c r="S40" s="23" t="str">
        <f t="shared" si="7"/>
        <v/>
      </c>
      <c r="T40" s="23" t="str">
        <f t="shared" si="8"/>
        <v/>
      </c>
      <c r="U40" s="23" t="str">
        <f t="shared" si="9"/>
        <v/>
      </c>
      <c r="V40" s="23" t="str">
        <f t="shared" si="10"/>
        <v/>
      </c>
      <c r="W40" s="23" t="str">
        <f t="shared" si="11"/>
        <v/>
      </c>
      <c r="X40" s="23" t="str">
        <f t="shared" si="12"/>
        <v/>
      </c>
      <c r="Y40" s="23" t="str">
        <f t="shared" si="13"/>
        <v/>
      </c>
      <c r="Z40" s="23" t="str">
        <f t="shared" si="14"/>
        <v/>
      </c>
      <c r="AA40" s="23">
        <f t="shared" si="15"/>
        <v>0</v>
      </c>
      <c r="AB40" s="23">
        <f t="shared" si="16"/>
        <v>0</v>
      </c>
      <c r="AC40" s="23">
        <f t="shared" si="17"/>
        <v>0</v>
      </c>
      <c r="AD40" s="23">
        <f t="shared" si="18"/>
        <v>0</v>
      </c>
      <c r="AE40" s="7"/>
      <c r="AQ40" s="9">
        <f t="shared" ca="1" si="19"/>
        <v>2024</v>
      </c>
      <c r="AR40" s="9" t="s">
        <v>70</v>
      </c>
      <c r="AS40" s="9" t="str">
        <f t="shared" ca="1" si="20"/>
        <v>2024gaidai-nishi</v>
      </c>
    </row>
    <row r="41" spans="1:45" s="8" customFormat="1" x14ac:dyDescent="0.2">
      <c r="A41" s="34">
        <f t="shared" si="0"/>
        <v>373</v>
      </c>
      <c r="B41" s="5" t="str">
        <f t="shared" si="1"/>
        <v>花園高等学校</v>
      </c>
      <c r="C41" s="11" t="str">
        <f t="shared" si="2"/>
        <v>（花園）</v>
      </c>
      <c r="D41" s="5"/>
      <c r="E41" s="5"/>
      <c r="F41" s="5"/>
      <c r="G41" s="5"/>
      <c r="H41" s="5"/>
      <c r="I41" s="5"/>
      <c r="J41" s="5"/>
      <c r="K41" s="5"/>
      <c r="L41" s="5"/>
      <c r="M41" s="21"/>
      <c r="N41" s="6"/>
      <c r="O41" s="24" t="str">
        <f t="shared" si="3"/>
        <v xml:space="preserve"> </v>
      </c>
      <c r="P41" s="24" t="str">
        <f t="shared" si="4"/>
        <v xml:space="preserve"> </v>
      </c>
      <c r="Q41" s="23" t="str">
        <f t="shared" si="5"/>
        <v/>
      </c>
      <c r="R41" s="23" t="str">
        <f t="shared" si="6"/>
        <v/>
      </c>
      <c r="S41" s="23" t="str">
        <f t="shared" si="7"/>
        <v/>
      </c>
      <c r="T41" s="23" t="str">
        <f t="shared" si="8"/>
        <v/>
      </c>
      <c r="U41" s="23" t="str">
        <f t="shared" si="9"/>
        <v/>
      </c>
      <c r="V41" s="23" t="str">
        <f t="shared" si="10"/>
        <v/>
      </c>
      <c r="W41" s="23" t="str">
        <f t="shared" si="11"/>
        <v/>
      </c>
      <c r="X41" s="23" t="str">
        <f t="shared" si="12"/>
        <v/>
      </c>
      <c r="Y41" s="23" t="str">
        <f t="shared" si="13"/>
        <v/>
      </c>
      <c r="Z41" s="23" t="str">
        <f t="shared" si="14"/>
        <v/>
      </c>
      <c r="AA41" s="23">
        <f t="shared" si="15"/>
        <v>0</v>
      </c>
      <c r="AB41" s="23">
        <f t="shared" si="16"/>
        <v>0</v>
      </c>
      <c r="AC41" s="23">
        <f t="shared" si="17"/>
        <v>0</v>
      </c>
      <c r="AD41" s="23">
        <f t="shared" si="18"/>
        <v>0</v>
      </c>
      <c r="AE41" s="7"/>
      <c r="AQ41" s="9">
        <f t="shared" ca="1" si="19"/>
        <v>2024</v>
      </c>
      <c r="AR41" s="9" t="s">
        <v>71</v>
      </c>
      <c r="AS41" s="9" t="str">
        <f t="shared" ca="1" si="20"/>
        <v>2024kyoto-gakuen</v>
      </c>
    </row>
    <row r="42" spans="1:45" s="8" customFormat="1" x14ac:dyDescent="0.2">
      <c r="A42" s="34">
        <f t="shared" si="0"/>
        <v>373</v>
      </c>
      <c r="B42" s="5" t="str">
        <f t="shared" si="1"/>
        <v>花園高等学校</v>
      </c>
      <c r="C42" s="11" t="str">
        <f t="shared" si="2"/>
        <v>（花園）</v>
      </c>
      <c r="D42" s="5"/>
      <c r="E42" s="5"/>
      <c r="F42" s="5"/>
      <c r="G42" s="5"/>
      <c r="H42" s="5"/>
      <c r="I42" s="5"/>
      <c r="J42" s="5"/>
      <c r="K42" s="5"/>
      <c r="L42" s="5"/>
      <c r="M42" s="21"/>
      <c r="N42" s="6"/>
      <c r="O42" s="24" t="str">
        <f t="shared" si="3"/>
        <v xml:space="preserve"> </v>
      </c>
      <c r="P42" s="24" t="str">
        <f t="shared" si="4"/>
        <v xml:space="preserve"> </v>
      </c>
      <c r="Q42" s="23" t="str">
        <f t="shared" si="5"/>
        <v/>
      </c>
      <c r="R42" s="23" t="str">
        <f t="shared" si="6"/>
        <v/>
      </c>
      <c r="S42" s="23" t="str">
        <f t="shared" si="7"/>
        <v/>
      </c>
      <c r="T42" s="23" t="str">
        <f t="shared" si="8"/>
        <v/>
      </c>
      <c r="U42" s="23" t="str">
        <f t="shared" si="9"/>
        <v/>
      </c>
      <c r="V42" s="23" t="str">
        <f t="shared" si="10"/>
        <v/>
      </c>
      <c r="W42" s="23" t="str">
        <f t="shared" si="11"/>
        <v/>
      </c>
      <c r="X42" s="23" t="str">
        <f t="shared" si="12"/>
        <v/>
      </c>
      <c r="Y42" s="23" t="str">
        <f t="shared" si="13"/>
        <v/>
      </c>
      <c r="Z42" s="23" t="str">
        <f t="shared" si="14"/>
        <v/>
      </c>
      <c r="AA42" s="23">
        <f t="shared" si="15"/>
        <v>0</v>
      </c>
      <c r="AB42" s="23">
        <f t="shared" si="16"/>
        <v>0</v>
      </c>
      <c r="AC42" s="23">
        <f t="shared" si="17"/>
        <v>0</v>
      </c>
      <c r="AD42" s="23">
        <f t="shared" si="18"/>
        <v>0</v>
      </c>
      <c r="AE42" s="7"/>
      <c r="AQ42" s="9">
        <f t="shared" ca="1" si="19"/>
        <v>2024</v>
      </c>
      <c r="AR42" s="9" t="s">
        <v>72</v>
      </c>
      <c r="AS42" s="9" t="str">
        <f t="shared" ca="1" si="20"/>
        <v>2024hanazono</v>
      </c>
    </row>
    <row r="43" spans="1:45" s="8" customFormat="1" x14ac:dyDescent="0.2">
      <c r="A43" s="34">
        <f t="shared" si="0"/>
        <v>373</v>
      </c>
      <c r="B43" s="5" t="str">
        <f t="shared" si="1"/>
        <v>花園高等学校</v>
      </c>
      <c r="C43" s="11" t="str">
        <f t="shared" si="2"/>
        <v>（花園）</v>
      </c>
      <c r="D43" s="5"/>
      <c r="E43" s="5"/>
      <c r="F43" s="5"/>
      <c r="G43" s="5"/>
      <c r="H43" s="5"/>
      <c r="I43" s="5"/>
      <c r="J43" s="5"/>
      <c r="K43" s="5"/>
      <c r="L43" s="5"/>
      <c r="M43" s="21"/>
      <c r="N43" s="6"/>
      <c r="O43" s="24" t="str">
        <f t="shared" si="3"/>
        <v xml:space="preserve"> </v>
      </c>
      <c r="P43" s="24" t="str">
        <f t="shared" si="4"/>
        <v xml:space="preserve"> </v>
      </c>
      <c r="Q43" s="23" t="str">
        <f t="shared" si="5"/>
        <v/>
      </c>
      <c r="R43" s="23" t="str">
        <f t="shared" si="6"/>
        <v/>
      </c>
      <c r="S43" s="23" t="str">
        <f t="shared" si="7"/>
        <v/>
      </c>
      <c r="T43" s="23" t="str">
        <f t="shared" si="8"/>
        <v/>
      </c>
      <c r="U43" s="23" t="str">
        <f t="shared" si="9"/>
        <v/>
      </c>
      <c r="V43" s="23" t="str">
        <f t="shared" si="10"/>
        <v/>
      </c>
      <c r="W43" s="23" t="str">
        <f t="shared" si="11"/>
        <v/>
      </c>
      <c r="X43" s="23" t="str">
        <f t="shared" si="12"/>
        <v/>
      </c>
      <c r="Y43" s="23" t="str">
        <f t="shared" si="13"/>
        <v/>
      </c>
      <c r="Z43" s="23" t="str">
        <f t="shared" si="14"/>
        <v/>
      </c>
      <c r="AA43" s="23">
        <f t="shared" si="15"/>
        <v>0</v>
      </c>
      <c r="AB43" s="23">
        <f t="shared" si="16"/>
        <v>0</v>
      </c>
      <c r="AC43" s="23">
        <f t="shared" si="17"/>
        <v>0</v>
      </c>
      <c r="AD43" s="23">
        <f t="shared" si="18"/>
        <v>0</v>
      </c>
      <c r="AE43" s="7"/>
      <c r="AQ43" s="9">
        <f t="shared" ca="1" si="19"/>
        <v>2024</v>
      </c>
      <c r="AR43" s="9" t="s">
        <v>73</v>
      </c>
      <c r="AS43" s="9" t="str">
        <f t="shared" ca="1" si="20"/>
        <v>2024seika-jyoshi</v>
      </c>
    </row>
    <row r="44" spans="1:45" s="8" customFormat="1" x14ac:dyDescent="0.2">
      <c r="A44" s="34">
        <f t="shared" si="0"/>
        <v>373</v>
      </c>
      <c r="B44" s="5" t="str">
        <f t="shared" si="1"/>
        <v>花園高等学校</v>
      </c>
      <c r="C44" s="11" t="str">
        <f t="shared" si="2"/>
        <v>（花園）</v>
      </c>
      <c r="D44" s="5"/>
      <c r="E44" s="5"/>
      <c r="F44" s="5"/>
      <c r="G44" s="5"/>
      <c r="H44" s="5"/>
      <c r="I44" s="5"/>
      <c r="J44" s="5"/>
      <c r="K44" s="5"/>
      <c r="L44" s="5"/>
      <c r="M44" s="21"/>
      <c r="N44" s="6"/>
      <c r="O44" s="24" t="str">
        <f t="shared" si="3"/>
        <v xml:space="preserve"> </v>
      </c>
      <c r="P44" s="24" t="str">
        <f t="shared" si="4"/>
        <v xml:space="preserve"> </v>
      </c>
      <c r="Q44" s="23" t="str">
        <f t="shared" si="5"/>
        <v/>
      </c>
      <c r="R44" s="23" t="str">
        <f t="shared" si="6"/>
        <v/>
      </c>
      <c r="S44" s="23" t="str">
        <f t="shared" si="7"/>
        <v/>
      </c>
      <c r="T44" s="23" t="str">
        <f t="shared" si="8"/>
        <v/>
      </c>
      <c r="U44" s="23" t="str">
        <f t="shared" si="9"/>
        <v/>
      </c>
      <c r="V44" s="23" t="str">
        <f t="shared" si="10"/>
        <v/>
      </c>
      <c r="W44" s="23" t="str">
        <f t="shared" si="11"/>
        <v/>
      </c>
      <c r="X44" s="23" t="str">
        <f t="shared" si="12"/>
        <v/>
      </c>
      <c r="Y44" s="23" t="str">
        <f t="shared" si="13"/>
        <v/>
      </c>
      <c r="Z44" s="23" t="str">
        <f t="shared" si="14"/>
        <v/>
      </c>
      <c r="AA44" s="23">
        <f t="shared" si="15"/>
        <v>0</v>
      </c>
      <c r="AB44" s="23">
        <f t="shared" si="16"/>
        <v>0</v>
      </c>
      <c r="AC44" s="23">
        <f t="shared" si="17"/>
        <v>0</v>
      </c>
      <c r="AD44" s="23">
        <f t="shared" si="18"/>
        <v>0</v>
      </c>
      <c r="AE44" s="7"/>
      <c r="AQ44" s="9">
        <f t="shared" ca="1" si="19"/>
        <v>2024</v>
      </c>
      <c r="AR44" s="9" t="s">
        <v>74</v>
      </c>
      <c r="AS44" s="9" t="str">
        <f t="shared" ca="1" si="20"/>
        <v>2024seisyo</v>
      </c>
    </row>
    <row r="45" spans="1:45" s="8" customFormat="1" x14ac:dyDescent="0.2">
      <c r="A45" s="34">
        <f t="shared" si="0"/>
        <v>373</v>
      </c>
      <c r="B45" s="5" t="str">
        <f t="shared" si="1"/>
        <v>花園高等学校</v>
      </c>
      <c r="C45" s="11" t="str">
        <f t="shared" si="2"/>
        <v>（花園）</v>
      </c>
      <c r="D45" s="5"/>
      <c r="E45" s="5"/>
      <c r="F45" s="5"/>
      <c r="G45" s="5"/>
      <c r="H45" s="5"/>
      <c r="I45" s="5"/>
      <c r="J45" s="5"/>
      <c r="K45" s="5"/>
      <c r="L45" s="5"/>
      <c r="M45" s="21"/>
      <c r="N45" s="6"/>
      <c r="O45" s="24" t="str">
        <f t="shared" si="3"/>
        <v xml:space="preserve"> </v>
      </c>
      <c r="P45" s="24" t="str">
        <f t="shared" si="4"/>
        <v xml:space="preserve"> </v>
      </c>
      <c r="Q45" s="23" t="str">
        <f t="shared" si="5"/>
        <v/>
      </c>
      <c r="R45" s="23" t="str">
        <f t="shared" si="6"/>
        <v/>
      </c>
      <c r="S45" s="23" t="str">
        <f t="shared" si="7"/>
        <v/>
      </c>
      <c r="T45" s="23" t="str">
        <f t="shared" si="8"/>
        <v/>
      </c>
      <c r="U45" s="23" t="str">
        <f t="shared" si="9"/>
        <v/>
      </c>
      <c r="V45" s="23" t="str">
        <f t="shared" si="10"/>
        <v/>
      </c>
      <c r="W45" s="23" t="str">
        <f t="shared" si="11"/>
        <v/>
      </c>
      <c r="X45" s="23" t="str">
        <f t="shared" si="12"/>
        <v/>
      </c>
      <c r="Y45" s="23" t="str">
        <f t="shared" si="13"/>
        <v/>
      </c>
      <c r="Z45" s="23" t="str">
        <f t="shared" si="14"/>
        <v/>
      </c>
      <c r="AA45" s="23">
        <f t="shared" si="15"/>
        <v>0</v>
      </c>
      <c r="AB45" s="23">
        <f t="shared" si="16"/>
        <v>0</v>
      </c>
      <c r="AC45" s="23">
        <f t="shared" si="17"/>
        <v>0</v>
      </c>
      <c r="AD45" s="23">
        <f t="shared" si="18"/>
        <v>0</v>
      </c>
      <c r="AE45" s="7"/>
      <c r="AQ45" s="9">
        <f t="shared" ca="1" si="19"/>
        <v>2024</v>
      </c>
      <c r="AR45" s="9" t="s">
        <v>75</v>
      </c>
      <c r="AS45" s="9" t="str">
        <f t="shared" ca="1" si="20"/>
        <v>2024kyoto-bunkyo</v>
      </c>
    </row>
    <row r="46" spans="1:45" s="8" customFormat="1" x14ac:dyDescent="0.2">
      <c r="A46" s="34">
        <f t="shared" si="0"/>
        <v>373</v>
      </c>
      <c r="B46" s="5" t="str">
        <f t="shared" si="1"/>
        <v>花園高等学校</v>
      </c>
      <c r="C46" s="11" t="str">
        <f t="shared" si="2"/>
        <v>（花園）</v>
      </c>
      <c r="D46" s="5"/>
      <c r="E46" s="5"/>
      <c r="F46" s="5"/>
      <c r="G46" s="5"/>
      <c r="H46" s="5"/>
      <c r="I46" s="5"/>
      <c r="J46" s="5"/>
      <c r="K46" s="5"/>
      <c r="L46" s="5"/>
      <c r="M46" s="21"/>
      <c r="N46" s="6"/>
      <c r="O46" s="24" t="str">
        <f t="shared" si="3"/>
        <v xml:space="preserve"> </v>
      </c>
      <c r="P46" s="24" t="str">
        <f t="shared" si="4"/>
        <v xml:space="preserve"> </v>
      </c>
      <c r="Q46" s="23" t="str">
        <f t="shared" si="5"/>
        <v/>
      </c>
      <c r="R46" s="23" t="str">
        <f t="shared" si="6"/>
        <v/>
      </c>
      <c r="S46" s="23" t="str">
        <f t="shared" si="7"/>
        <v/>
      </c>
      <c r="T46" s="23" t="str">
        <f t="shared" si="8"/>
        <v/>
      </c>
      <c r="U46" s="23" t="str">
        <f t="shared" si="9"/>
        <v/>
      </c>
      <c r="V46" s="23" t="str">
        <f t="shared" si="10"/>
        <v/>
      </c>
      <c r="W46" s="23" t="str">
        <f t="shared" si="11"/>
        <v/>
      </c>
      <c r="X46" s="23" t="str">
        <f t="shared" si="12"/>
        <v/>
      </c>
      <c r="Y46" s="23" t="str">
        <f t="shared" si="13"/>
        <v/>
      </c>
      <c r="Z46" s="23" t="str">
        <f t="shared" si="14"/>
        <v/>
      </c>
      <c r="AA46" s="23">
        <f t="shared" si="15"/>
        <v>0</v>
      </c>
      <c r="AB46" s="23">
        <f t="shared" si="16"/>
        <v>0</v>
      </c>
      <c r="AC46" s="23">
        <f t="shared" si="17"/>
        <v>0</v>
      </c>
      <c r="AD46" s="23">
        <f t="shared" si="18"/>
        <v>0</v>
      </c>
      <c r="AE46" s="7"/>
      <c r="AQ46" s="9">
        <f t="shared" ca="1" si="19"/>
        <v>2024</v>
      </c>
      <c r="AR46" s="9" t="s">
        <v>76</v>
      </c>
      <c r="AS46" s="9" t="str">
        <f t="shared" ca="1" si="20"/>
        <v>2024fukuchiyama-seibi</v>
      </c>
    </row>
    <row r="47" spans="1:45" s="8" customFormat="1" x14ac:dyDescent="0.2">
      <c r="A47" s="34">
        <f t="shared" si="0"/>
        <v>373</v>
      </c>
      <c r="B47" s="5" t="str">
        <f t="shared" si="1"/>
        <v>花園高等学校</v>
      </c>
      <c r="C47" s="11" t="str">
        <f t="shared" si="2"/>
        <v>（花園）</v>
      </c>
      <c r="D47" s="5"/>
      <c r="E47" s="5"/>
      <c r="F47" s="5"/>
      <c r="G47" s="5"/>
      <c r="H47" s="5"/>
      <c r="I47" s="5"/>
      <c r="J47" s="5"/>
      <c r="K47" s="5"/>
      <c r="L47" s="5"/>
      <c r="M47" s="21"/>
      <c r="N47" s="6"/>
      <c r="O47" s="24" t="str">
        <f t="shared" si="3"/>
        <v xml:space="preserve"> </v>
      </c>
      <c r="P47" s="24" t="str">
        <f t="shared" si="4"/>
        <v xml:space="preserve"> </v>
      </c>
      <c r="Q47" s="23" t="str">
        <f t="shared" si="5"/>
        <v/>
      </c>
      <c r="R47" s="23" t="str">
        <f t="shared" si="6"/>
        <v/>
      </c>
      <c r="S47" s="23" t="str">
        <f t="shared" si="7"/>
        <v/>
      </c>
      <c r="T47" s="23" t="str">
        <f t="shared" si="8"/>
        <v/>
      </c>
      <c r="U47" s="23" t="str">
        <f t="shared" si="9"/>
        <v/>
      </c>
      <c r="V47" s="23" t="str">
        <f t="shared" si="10"/>
        <v/>
      </c>
      <c r="W47" s="23" t="str">
        <f t="shared" si="11"/>
        <v/>
      </c>
      <c r="X47" s="23" t="str">
        <f t="shared" si="12"/>
        <v/>
      </c>
      <c r="Y47" s="23" t="str">
        <f t="shared" si="13"/>
        <v/>
      </c>
      <c r="Z47" s="23" t="str">
        <f t="shared" si="14"/>
        <v/>
      </c>
      <c r="AA47" s="23">
        <f t="shared" si="15"/>
        <v>0</v>
      </c>
      <c r="AB47" s="23">
        <f t="shared" si="16"/>
        <v>0</v>
      </c>
      <c r="AC47" s="23">
        <f t="shared" si="17"/>
        <v>0</v>
      </c>
      <c r="AD47" s="23">
        <f t="shared" si="18"/>
        <v>0</v>
      </c>
      <c r="AE47" s="7"/>
      <c r="AQ47" s="9">
        <f t="shared" ca="1" si="19"/>
        <v>2024</v>
      </c>
      <c r="AR47" s="9" t="s">
        <v>77</v>
      </c>
      <c r="AS47" s="9" t="str">
        <f t="shared" ca="1" si="20"/>
        <v>2024kyoto-kyoei</v>
      </c>
    </row>
    <row r="48" spans="1:45" s="8" customFormat="1" x14ac:dyDescent="0.2">
      <c r="A48" s="34">
        <f t="shared" si="0"/>
        <v>373</v>
      </c>
      <c r="B48" s="5" t="str">
        <f t="shared" si="1"/>
        <v>花園高等学校</v>
      </c>
      <c r="C48" s="11" t="str">
        <f t="shared" si="2"/>
        <v>（花園）</v>
      </c>
      <c r="D48" s="5"/>
      <c r="E48" s="5"/>
      <c r="F48" s="5"/>
      <c r="G48" s="5"/>
      <c r="H48" s="5"/>
      <c r="I48" s="5"/>
      <c r="J48" s="5"/>
      <c r="K48" s="5"/>
      <c r="L48" s="5"/>
      <c r="M48" s="21"/>
      <c r="N48" s="6"/>
      <c r="O48" s="24" t="str">
        <f t="shared" si="3"/>
        <v xml:space="preserve"> </v>
      </c>
      <c r="P48" s="24" t="str">
        <f t="shared" si="4"/>
        <v xml:space="preserve"> </v>
      </c>
      <c r="Q48" s="23" t="str">
        <f t="shared" si="5"/>
        <v/>
      </c>
      <c r="R48" s="23" t="str">
        <f t="shared" si="6"/>
        <v/>
      </c>
      <c r="S48" s="23" t="str">
        <f t="shared" si="7"/>
        <v/>
      </c>
      <c r="T48" s="23" t="str">
        <f t="shared" si="8"/>
        <v/>
      </c>
      <c r="U48" s="23" t="str">
        <f t="shared" si="9"/>
        <v/>
      </c>
      <c r="V48" s="23" t="str">
        <f t="shared" si="10"/>
        <v/>
      </c>
      <c r="W48" s="23" t="str">
        <f t="shared" si="11"/>
        <v/>
      </c>
      <c r="X48" s="23" t="str">
        <f t="shared" si="12"/>
        <v/>
      </c>
      <c r="Y48" s="23" t="str">
        <f t="shared" si="13"/>
        <v/>
      </c>
      <c r="Z48" s="23" t="str">
        <f t="shared" si="14"/>
        <v/>
      </c>
      <c r="AA48" s="23">
        <f t="shared" si="15"/>
        <v>0</v>
      </c>
      <c r="AB48" s="23">
        <f t="shared" si="16"/>
        <v>0</v>
      </c>
      <c r="AC48" s="23">
        <f t="shared" si="17"/>
        <v>0</v>
      </c>
      <c r="AD48" s="23">
        <f t="shared" si="18"/>
        <v>0</v>
      </c>
      <c r="AE48" s="7"/>
      <c r="AQ48" s="9">
        <f t="shared" ca="1" si="19"/>
        <v>2024</v>
      </c>
      <c r="AR48" s="9" t="s">
        <v>78</v>
      </c>
      <c r="AS48" s="9" t="str">
        <f t="shared" ca="1" si="20"/>
        <v>2024fukuchiyama</v>
      </c>
    </row>
    <row r="49" spans="1:45" s="8" customFormat="1" x14ac:dyDescent="0.2">
      <c r="A49" s="34">
        <f t="shared" si="0"/>
        <v>373</v>
      </c>
      <c r="B49" s="5" t="str">
        <f t="shared" si="1"/>
        <v>花園高等学校</v>
      </c>
      <c r="C49" s="11" t="str">
        <f t="shared" si="2"/>
        <v>（花園）</v>
      </c>
      <c r="D49" s="5"/>
      <c r="E49" s="5"/>
      <c r="F49" s="5"/>
      <c r="G49" s="5"/>
      <c r="H49" s="5"/>
      <c r="I49" s="5"/>
      <c r="J49" s="5"/>
      <c r="K49" s="5"/>
      <c r="L49" s="5"/>
      <c r="M49" s="21"/>
      <c r="N49" s="6"/>
      <c r="O49" s="24" t="str">
        <f t="shared" si="3"/>
        <v xml:space="preserve"> </v>
      </c>
      <c r="P49" s="24" t="str">
        <f t="shared" si="4"/>
        <v xml:space="preserve"> </v>
      </c>
      <c r="Q49" s="23" t="str">
        <f t="shared" si="5"/>
        <v/>
      </c>
      <c r="R49" s="23" t="str">
        <f t="shared" si="6"/>
        <v/>
      </c>
      <c r="S49" s="23" t="str">
        <f t="shared" si="7"/>
        <v/>
      </c>
      <c r="T49" s="23" t="str">
        <f t="shared" si="8"/>
        <v/>
      </c>
      <c r="U49" s="23" t="str">
        <f t="shared" si="9"/>
        <v/>
      </c>
      <c r="V49" s="23" t="str">
        <f t="shared" si="10"/>
        <v/>
      </c>
      <c r="W49" s="23" t="str">
        <f t="shared" si="11"/>
        <v/>
      </c>
      <c r="X49" s="23" t="str">
        <f t="shared" si="12"/>
        <v/>
      </c>
      <c r="Y49" s="23" t="str">
        <f t="shared" si="13"/>
        <v/>
      </c>
      <c r="Z49" s="23" t="str">
        <f t="shared" si="14"/>
        <v/>
      </c>
      <c r="AA49" s="23">
        <f t="shared" si="15"/>
        <v>0</v>
      </c>
      <c r="AB49" s="23">
        <f t="shared" si="16"/>
        <v>0</v>
      </c>
      <c r="AC49" s="23">
        <f t="shared" si="17"/>
        <v>0</v>
      </c>
      <c r="AD49" s="23">
        <f t="shared" si="18"/>
        <v>0</v>
      </c>
      <c r="AE49" s="7"/>
      <c r="AQ49" s="9">
        <f t="shared" ca="1" si="19"/>
        <v>2024</v>
      </c>
      <c r="AR49" s="9" t="s">
        <v>79</v>
      </c>
      <c r="AS49" s="9" t="str">
        <f t="shared" ca="1" si="20"/>
        <v>2024ooe</v>
      </c>
    </row>
    <row r="50" spans="1:45" s="8" customFormat="1" x14ac:dyDescent="0.2">
      <c r="A50" s="34">
        <f t="shared" si="0"/>
        <v>373</v>
      </c>
      <c r="B50" s="5" t="str">
        <f t="shared" si="1"/>
        <v>花園高等学校</v>
      </c>
      <c r="C50" s="11" t="str">
        <f t="shared" si="2"/>
        <v>（花園）</v>
      </c>
      <c r="D50" s="5"/>
      <c r="E50" s="5"/>
      <c r="F50" s="5"/>
      <c r="G50" s="5"/>
      <c r="H50" s="5"/>
      <c r="I50" s="5"/>
      <c r="J50" s="5"/>
      <c r="K50" s="5"/>
      <c r="L50" s="5"/>
      <c r="M50" s="21"/>
      <c r="N50" s="6"/>
      <c r="O50" s="24" t="str">
        <f t="shared" si="3"/>
        <v xml:space="preserve"> </v>
      </c>
      <c r="P50" s="24" t="str">
        <f t="shared" si="4"/>
        <v xml:space="preserve"> </v>
      </c>
      <c r="Q50" s="23" t="str">
        <f t="shared" si="5"/>
        <v/>
      </c>
      <c r="R50" s="23" t="str">
        <f t="shared" si="6"/>
        <v/>
      </c>
      <c r="S50" s="23" t="str">
        <f t="shared" si="7"/>
        <v/>
      </c>
      <c r="T50" s="23" t="str">
        <f t="shared" si="8"/>
        <v/>
      </c>
      <c r="U50" s="23" t="str">
        <f t="shared" si="9"/>
        <v/>
      </c>
      <c r="V50" s="23" t="str">
        <f t="shared" si="10"/>
        <v/>
      </c>
      <c r="W50" s="23" t="str">
        <f t="shared" si="11"/>
        <v/>
      </c>
      <c r="X50" s="23" t="str">
        <f t="shared" si="12"/>
        <v/>
      </c>
      <c r="Y50" s="23" t="str">
        <f t="shared" si="13"/>
        <v/>
      </c>
      <c r="Z50" s="23" t="str">
        <f t="shared" si="14"/>
        <v/>
      </c>
      <c r="AA50" s="23">
        <f t="shared" si="15"/>
        <v>0</v>
      </c>
      <c r="AB50" s="23">
        <f t="shared" si="16"/>
        <v>0</v>
      </c>
      <c r="AC50" s="23">
        <f t="shared" si="17"/>
        <v>0</v>
      </c>
      <c r="AD50" s="23">
        <f t="shared" si="18"/>
        <v>0</v>
      </c>
      <c r="AE50" s="7"/>
      <c r="AQ50" s="9">
        <f t="shared" ca="1" si="19"/>
        <v>2024</v>
      </c>
      <c r="AR50" s="9" t="s">
        <v>80</v>
      </c>
      <c r="AS50" s="9" t="str">
        <f t="shared" ca="1" si="20"/>
        <v>2024ayabe</v>
      </c>
    </row>
    <row r="51" spans="1:45" s="8" customFormat="1" x14ac:dyDescent="0.2">
      <c r="A51" s="34">
        <f t="shared" si="0"/>
        <v>373</v>
      </c>
      <c r="B51" s="5" t="str">
        <f t="shared" si="1"/>
        <v>花園高等学校</v>
      </c>
      <c r="C51" s="11" t="str">
        <f t="shared" si="2"/>
        <v>（花園）</v>
      </c>
      <c r="D51" s="5"/>
      <c r="E51" s="5"/>
      <c r="F51" s="5"/>
      <c r="G51" s="5"/>
      <c r="H51" s="5"/>
      <c r="I51" s="5"/>
      <c r="J51" s="5"/>
      <c r="K51" s="5"/>
      <c r="L51" s="5"/>
      <c r="M51" s="21"/>
      <c r="N51" s="6"/>
      <c r="O51" s="24" t="str">
        <f t="shared" si="3"/>
        <v xml:space="preserve"> </v>
      </c>
      <c r="P51" s="24" t="str">
        <f t="shared" si="4"/>
        <v xml:space="preserve"> </v>
      </c>
      <c r="Q51" s="23" t="str">
        <f t="shared" si="5"/>
        <v/>
      </c>
      <c r="R51" s="23" t="str">
        <f t="shared" si="6"/>
        <v/>
      </c>
      <c r="S51" s="23" t="str">
        <f t="shared" si="7"/>
        <v/>
      </c>
      <c r="T51" s="23" t="str">
        <f t="shared" si="8"/>
        <v/>
      </c>
      <c r="U51" s="23" t="str">
        <f t="shared" si="9"/>
        <v/>
      </c>
      <c r="V51" s="23" t="str">
        <f t="shared" si="10"/>
        <v/>
      </c>
      <c r="W51" s="23" t="str">
        <f t="shared" si="11"/>
        <v/>
      </c>
      <c r="X51" s="23" t="str">
        <f t="shared" si="12"/>
        <v/>
      </c>
      <c r="Y51" s="23" t="str">
        <f t="shared" si="13"/>
        <v/>
      </c>
      <c r="Z51" s="23" t="str">
        <f t="shared" si="14"/>
        <v/>
      </c>
      <c r="AA51" s="23">
        <f t="shared" si="15"/>
        <v>0</v>
      </c>
      <c r="AB51" s="23">
        <f t="shared" si="16"/>
        <v>0</v>
      </c>
      <c r="AC51" s="23">
        <f t="shared" si="17"/>
        <v>0</v>
      </c>
      <c r="AD51" s="23">
        <f t="shared" si="18"/>
        <v>0</v>
      </c>
      <c r="AE51" s="7"/>
      <c r="AQ51" s="9">
        <f t="shared" ca="1" si="19"/>
        <v>2024</v>
      </c>
      <c r="AR51" s="9" t="s">
        <v>81</v>
      </c>
      <c r="AS51" s="9" t="str">
        <f t="shared" ca="1" si="20"/>
        <v>2024nishimaizuru</v>
      </c>
    </row>
    <row r="52" spans="1:45" s="8" customFormat="1" x14ac:dyDescent="0.2">
      <c r="A52" s="34">
        <f t="shared" si="0"/>
        <v>373</v>
      </c>
      <c r="B52" s="5" t="str">
        <f t="shared" si="1"/>
        <v>花園高等学校</v>
      </c>
      <c r="C52" s="11" t="str">
        <f t="shared" si="2"/>
        <v>（花園）</v>
      </c>
      <c r="D52" s="5"/>
      <c r="E52" s="5"/>
      <c r="F52" s="5"/>
      <c r="G52" s="5"/>
      <c r="H52" s="5"/>
      <c r="I52" s="5"/>
      <c r="J52" s="5"/>
      <c r="K52" s="5"/>
      <c r="L52" s="5"/>
      <c r="M52" s="21"/>
      <c r="N52" s="6"/>
      <c r="O52" s="24" t="str">
        <f t="shared" si="3"/>
        <v xml:space="preserve"> </v>
      </c>
      <c r="P52" s="24" t="str">
        <f t="shared" si="4"/>
        <v xml:space="preserve"> </v>
      </c>
      <c r="Q52" s="23" t="str">
        <f t="shared" si="5"/>
        <v/>
      </c>
      <c r="R52" s="23" t="str">
        <f t="shared" si="6"/>
        <v/>
      </c>
      <c r="S52" s="23" t="str">
        <f t="shared" si="7"/>
        <v/>
      </c>
      <c r="T52" s="23" t="str">
        <f t="shared" si="8"/>
        <v/>
      </c>
      <c r="U52" s="23" t="str">
        <f t="shared" si="9"/>
        <v/>
      </c>
      <c r="V52" s="23" t="str">
        <f t="shared" si="10"/>
        <v/>
      </c>
      <c r="W52" s="23" t="str">
        <f t="shared" si="11"/>
        <v/>
      </c>
      <c r="X52" s="23" t="str">
        <f t="shared" si="12"/>
        <v/>
      </c>
      <c r="Y52" s="23" t="str">
        <f t="shared" si="13"/>
        <v/>
      </c>
      <c r="Z52" s="23" t="str">
        <f t="shared" si="14"/>
        <v/>
      </c>
      <c r="AA52" s="23">
        <f t="shared" si="15"/>
        <v>0</v>
      </c>
      <c r="AB52" s="23">
        <f t="shared" si="16"/>
        <v>0</v>
      </c>
      <c r="AC52" s="23">
        <f t="shared" si="17"/>
        <v>0</v>
      </c>
      <c r="AD52" s="23">
        <f t="shared" si="18"/>
        <v>0</v>
      </c>
      <c r="AE52" s="7"/>
      <c r="AQ52" s="9">
        <f t="shared" ca="1" si="19"/>
        <v>2024</v>
      </c>
      <c r="AR52" s="9" t="s">
        <v>82</v>
      </c>
      <c r="AS52" s="9" t="str">
        <f t="shared" ca="1" si="20"/>
        <v>2024higashimaizuru</v>
      </c>
    </row>
    <row r="53" spans="1:45" s="8" customFormat="1" x14ac:dyDescent="0.2">
      <c r="A53" s="34">
        <f t="shared" si="0"/>
        <v>373</v>
      </c>
      <c r="B53" s="5" t="str">
        <f t="shared" si="1"/>
        <v>花園高等学校</v>
      </c>
      <c r="C53" s="11" t="str">
        <f t="shared" si="2"/>
        <v>（花園）</v>
      </c>
      <c r="D53" s="5"/>
      <c r="E53" s="5"/>
      <c r="F53" s="5"/>
      <c r="G53" s="5"/>
      <c r="H53" s="5"/>
      <c r="I53" s="5"/>
      <c r="J53" s="5"/>
      <c r="K53" s="5"/>
      <c r="L53" s="5"/>
      <c r="M53" s="21"/>
      <c r="N53" s="6"/>
      <c r="O53" s="24" t="str">
        <f t="shared" si="3"/>
        <v xml:space="preserve"> </v>
      </c>
      <c r="P53" s="24" t="str">
        <f t="shared" si="4"/>
        <v xml:space="preserve"> </v>
      </c>
      <c r="Q53" s="23" t="str">
        <f t="shared" si="5"/>
        <v/>
      </c>
      <c r="R53" s="23" t="str">
        <f t="shared" si="6"/>
        <v/>
      </c>
      <c r="S53" s="23" t="str">
        <f t="shared" si="7"/>
        <v/>
      </c>
      <c r="T53" s="23" t="str">
        <f t="shared" si="8"/>
        <v/>
      </c>
      <c r="U53" s="23" t="str">
        <f t="shared" si="9"/>
        <v/>
      </c>
      <c r="V53" s="23" t="str">
        <f t="shared" si="10"/>
        <v/>
      </c>
      <c r="W53" s="23" t="str">
        <f t="shared" si="11"/>
        <v/>
      </c>
      <c r="X53" s="23" t="str">
        <f t="shared" si="12"/>
        <v/>
      </c>
      <c r="Y53" s="23" t="str">
        <f t="shared" si="13"/>
        <v/>
      </c>
      <c r="Z53" s="23" t="str">
        <f t="shared" si="14"/>
        <v/>
      </c>
      <c r="AA53" s="23">
        <f t="shared" si="15"/>
        <v>0</v>
      </c>
      <c r="AB53" s="23">
        <f t="shared" si="16"/>
        <v>0</v>
      </c>
      <c r="AC53" s="23">
        <f t="shared" si="17"/>
        <v>0</v>
      </c>
      <c r="AD53" s="23">
        <f t="shared" si="18"/>
        <v>0</v>
      </c>
      <c r="AE53" s="7"/>
      <c r="AQ53" s="9">
        <f t="shared" ca="1" si="19"/>
        <v>2024</v>
      </c>
      <c r="AR53" s="9" t="s">
        <v>83</v>
      </c>
      <c r="AS53" s="9" t="str">
        <f t="shared" ca="1" si="20"/>
        <v>2024kaiyou</v>
      </c>
    </row>
    <row r="54" spans="1:45" s="8" customFormat="1" x14ac:dyDescent="0.2">
      <c r="A54" s="34">
        <f t="shared" si="0"/>
        <v>373</v>
      </c>
      <c r="B54" s="5" t="str">
        <f t="shared" si="1"/>
        <v>花園高等学校</v>
      </c>
      <c r="C54" s="11" t="str">
        <f t="shared" si="2"/>
        <v>（花園）</v>
      </c>
      <c r="D54" s="5"/>
      <c r="E54" s="5"/>
      <c r="F54" s="5"/>
      <c r="G54" s="5"/>
      <c r="H54" s="5"/>
      <c r="I54" s="5"/>
      <c r="J54" s="5"/>
      <c r="K54" s="5"/>
      <c r="L54" s="5"/>
      <c r="M54" s="21"/>
      <c r="N54" s="6"/>
      <c r="O54" s="24" t="str">
        <f t="shared" si="3"/>
        <v xml:space="preserve"> </v>
      </c>
      <c r="P54" s="24" t="str">
        <f t="shared" si="4"/>
        <v xml:space="preserve"> </v>
      </c>
      <c r="Q54" s="23" t="str">
        <f t="shared" si="5"/>
        <v/>
      </c>
      <c r="R54" s="23" t="str">
        <f t="shared" si="6"/>
        <v/>
      </c>
      <c r="S54" s="23" t="str">
        <f t="shared" si="7"/>
        <v/>
      </c>
      <c r="T54" s="23" t="str">
        <f t="shared" si="8"/>
        <v/>
      </c>
      <c r="U54" s="23" t="str">
        <f t="shared" si="9"/>
        <v/>
      </c>
      <c r="V54" s="23" t="str">
        <f t="shared" si="10"/>
        <v/>
      </c>
      <c r="W54" s="23" t="str">
        <f t="shared" si="11"/>
        <v/>
      </c>
      <c r="X54" s="23" t="str">
        <f t="shared" si="12"/>
        <v/>
      </c>
      <c r="Y54" s="23" t="str">
        <f t="shared" si="13"/>
        <v/>
      </c>
      <c r="Z54" s="23" t="str">
        <f t="shared" si="14"/>
        <v/>
      </c>
      <c r="AA54" s="23">
        <f t="shared" si="15"/>
        <v>0</v>
      </c>
      <c r="AB54" s="23">
        <f t="shared" si="16"/>
        <v>0</v>
      </c>
      <c r="AC54" s="23">
        <f t="shared" si="17"/>
        <v>0</v>
      </c>
      <c r="AD54" s="23">
        <f t="shared" si="18"/>
        <v>0</v>
      </c>
      <c r="AE54" s="7"/>
      <c r="AQ54" s="9">
        <f t="shared" ca="1" si="19"/>
        <v>2024</v>
      </c>
      <c r="AR54" s="9" t="s">
        <v>84</v>
      </c>
      <c r="AS54" s="9" t="str">
        <f t="shared" ca="1" si="20"/>
        <v>2024nissei</v>
      </c>
    </row>
    <row r="55" spans="1:45" s="8" customFormat="1" x14ac:dyDescent="0.2">
      <c r="A55" s="34">
        <f t="shared" si="0"/>
        <v>373</v>
      </c>
      <c r="B55" s="5" t="str">
        <f t="shared" si="1"/>
        <v>花園高等学校</v>
      </c>
      <c r="C55" s="11" t="str">
        <f t="shared" si="2"/>
        <v>（花園）</v>
      </c>
      <c r="D55" s="5"/>
      <c r="E55" s="5"/>
      <c r="F55" s="5"/>
      <c r="G55" s="5"/>
      <c r="H55" s="5"/>
      <c r="I55" s="5"/>
      <c r="J55" s="5"/>
      <c r="K55" s="5"/>
      <c r="L55" s="5"/>
      <c r="M55" s="21"/>
      <c r="N55" s="6"/>
      <c r="O55" s="24" t="str">
        <f t="shared" si="3"/>
        <v xml:space="preserve"> </v>
      </c>
      <c r="P55" s="24" t="str">
        <f t="shared" si="4"/>
        <v xml:space="preserve"> </v>
      </c>
      <c r="Q55" s="23" t="str">
        <f t="shared" si="5"/>
        <v/>
      </c>
      <c r="R55" s="23" t="str">
        <f t="shared" si="6"/>
        <v/>
      </c>
      <c r="S55" s="23" t="str">
        <f t="shared" si="7"/>
        <v/>
      </c>
      <c r="T55" s="23" t="str">
        <f t="shared" si="8"/>
        <v/>
      </c>
      <c r="U55" s="23" t="str">
        <f t="shared" si="9"/>
        <v/>
      </c>
      <c r="V55" s="23" t="str">
        <f t="shared" si="10"/>
        <v/>
      </c>
      <c r="W55" s="23" t="str">
        <f t="shared" si="11"/>
        <v/>
      </c>
      <c r="X55" s="23" t="str">
        <f t="shared" si="12"/>
        <v/>
      </c>
      <c r="Y55" s="23" t="str">
        <f t="shared" si="13"/>
        <v/>
      </c>
      <c r="Z55" s="23" t="str">
        <f t="shared" si="14"/>
        <v/>
      </c>
      <c r="AA55" s="23">
        <f t="shared" si="15"/>
        <v>0</v>
      </c>
      <c r="AB55" s="23">
        <f t="shared" si="16"/>
        <v>0</v>
      </c>
      <c r="AC55" s="23">
        <f t="shared" si="17"/>
        <v>0</v>
      </c>
      <c r="AD55" s="23">
        <f t="shared" si="18"/>
        <v>0</v>
      </c>
      <c r="AE55" s="7"/>
      <c r="AQ55" s="9">
        <f t="shared" ca="1" si="19"/>
        <v>2024</v>
      </c>
      <c r="AR55" s="9" t="s">
        <v>85</v>
      </c>
      <c r="AS55" s="9" t="str">
        <f t="shared" ca="1" si="20"/>
        <v>2024fukujo</v>
      </c>
    </row>
    <row r="56" spans="1:45" s="8" customFormat="1" x14ac:dyDescent="0.2">
      <c r="A56" s="34">
        <f t="shared" si="0"/>
        <v>373</v>
      </c>
      <c r="B56" s="5" t="str">
        <f t="shared" si="1"/>
        <v>花園高等学校</v>
      </c>
      <c r="C56" s="11" t="str">
        <f t="shared" si="2"/>
        <v>（花園）</v>
      </c>
      <c r="D56" s="5"/>
      <c r="E56" s="5"/>
      <c r="F56" s="5"/>
      <c r="G56" s="5"/>
      <c r="H56" s="5"/>
      <c r="I56" s="5"/>
      <c r="J56" s="5"/>
      <c r="K56" s="5"/>
      <c r="L56" s="5"/>
      <c r="M56" s="21"/>
      <c r="N56" s="6"/>
      <c r="O56" s="24" t="str">
        <f t="shared" si="3"/>
        <v xml:space="preserve"> </v>
      </c>
      <c r="P56" s="24" t="str">
        <f t="shared" si="4"/>
        <v xml:space="preserve"> </v>
      </c>
      <c r="Q56" s="23" t="str">
        <f t="shared" si="5"/>
        <v/>
      </c>
      <c r="R56" s="23" t="str">
        <f t="shared" si="6"/>
        <v/>
      </c>
      <c r="S56" s="23" t="str">
        <f t="shared" si="7"/>
        <v/>
      </c>
      <c r="T56" s="23" t="str">
        <f t="shared" si="8"/>
        <v/>
      </c>
      <c r="U56" s="23" t="str">
        <f t="shared" si="9"/>
        <v/>
      </c>
      <c r="V56" s="23" t="str">
        <f t="shared" si="10"/>
        <v/>
      </c>
      <c r="W56" s="23" t="str">
        <f t="shared" si="11"/>
        <v/>
      </c>
      <c r="X56" s="23" t="str">
        <f t="shared" si="12"/>
        <v/>
      </c>
      <c r="Y56" s="23" t="str">
        <f t="shared" si="13"/>
        <v/>
      </c>
      <c r="Z56" s="23" t="str">
        <f t="shared" si="14"/>
        <v/>
      </c>
      <c r="AA56" s="23">
        <f t="shared" si="15"/>
        <v>0</v>
      </c>
      <c r="AB56" s="23">
        <f t="shared" si="16"/>
        <v>0</v>
      </c>
      <c r="AC56" s="23">
        <f t="shared" si="17"/>
        <v>0</v>
      </c>
      <c r="AD56" s="23">
        <f t="shared" si="18"/>
        <v>0</v>
      </c>
      <c r="AQ56" s="9">
        <f t="shared" ca="1" si="19"/>
        <v>2024</v>
      </c>
      <c r="AR56" s="9"/>
      <c r="AS56" s="9" t="str">
        <f t="shared" ca="1" si="20"/>
        <v>2024</v>
      </c>
    </row>
    <row r="57" spans="1:45" s="8" customFormat="1" ht="13.8" thickBot="1" x14ac:dyDescent="0.25">
      <c r="A57" s="35">
        <f t="shared" si="0"/>
        <v>373</v>
      </c>
      <c r="B57" s="12" t="str">
        <f t="shared" si="1"/>
        <v>花園高等学校</v>
      </c>
      <c r="C57" s="36" t="str">
        <f t="shared" si="2"/>
        <v>（花園）</v>
      </c>
      <c r="D57" s="12"/>
      <c r="E57" s="12"/>
      <c r="F57" s="12"/>
      <c r="G57" s="12"/>
      <c r="H57" s="12"/>
      <c r="I57" s="12"/>
      <c r="J57" s="12"/>
      <c r="K57" s="12"/>
      <c r="L57" s="12"/>
      <c r="M57" s="22"/>
      <c r="N57" s="13"/>
      <c r="O57" s="24" t="str">
        <f t="shared" si="3"/>
        <v xml:space="preserve"> </v>
      </c>
      <c r="P57" s="24" t="str">
        <f t="shared" si="4"/>
        <v xml:space="preserve"> </v>
      </c>
      <c r="Q57" s="23" t="str">
        <f t="shared" si="5"/>
        <v/>
      </c>
      <c r="R57" s="23" t="str">
        <f t="shared" si="6"/>
        <v/>
      </c>
      <c r="S57" s="23" t="str">
        <f t="shared" si="7"/>
        <v/>
      </c>
      <c r="T57" s="23" t="str">
        <f t="shared" si="8"/>
        <v/>
      </c>
      <c r="U57" s="23" t="str">
        <f t="shared" si="9"/>
        <v/>
      </c>
      <c r="V57" s="23" t="str">
        <f t="shared" si="10"/>
        <v/>
      </c>
      <c r="W57" s="23" t="str">
        <f t="shared" si="11"/>
        <v/>
      </c>
      <c r="X57" s="23" t="str">
        <f t="shared" si="12"/>
        <v/>
      </c>
      <c r="Y57" s="23" t="str">
        <f t="shared" si="13"/>
        <v/>
      </c>
      <c r="Z57" s="23" t="str">
        <f t="shared" si="14"/>
        <v/>
      </c>
      <c r="AA57" s="23">
        <f t="shared" si="15"/>
        <v>0</v>
      </c>
      <c r="AB57" s="23">
        <f t="shared" si="16"/>
        <v>0</v>
      </c>
      <c r="AC57" s="23">
        <f t="shared" si="17"/>
        <v>0</v>
      </c>
      <c r="AD57" s="23">
        <f t="shared" si="18"/>
        <v>0</v>
      </c>
      <c r="AQ57" s="9">
        <f t="shared" ca="1" si="19"/>
        <v>2024</v>
      </c>
      <c r="AR57" s="9"/>
      <c r="AS57" s="9"/>
    </row>
  </sheetData>
  <mergeCells count="7">
    <mergeCell ref="A3:A4"/>
    <mergeCell ref="C3:C4"/>
    <mergeCell ref="L2:N5"/>
    <mergeCell ref="I2:J2"/>
    <mergeCell ref="I3:J3"/>
    <mergeCell ref="I4:J4"/>
    <mergeCell ref="B3:B4"/>
  </mergeCells>
  <phoneticPr fontId="3"/>
  <dataValidations count="4">
    <dataValidation type="list" allowBlank="1" showInputMessage="1" showErrorMessage="1" sqref="I8:I57" xr:uid="{00000000-0002-0000-0800-000000000000}">
      <formula1>"男,女"</formula1>
    </dataValidation>
    <dataValidation type="list" allowBlank="1" showInputMessage="1" showErrorMessage="1" sqref="J8:J57" xr:uid="{00000000-0002-0000-0800-000001000000}">
      <formula1>"１,２,３"</formula1>
    </dataValidation>
    <dataValidation type="list" allowBlank="1" showInputMessage="1" showErrorMessage="1" sqref="K8:K57" xr:uid="{00000000-0002-0000-0800-000002000000}">
      <formula1>"無,初,二,三"</formula1>
    </dataValidation>
    <dataValidation type="list" allowBlank="1" showInputMessage="1" showErrorMessage="1" sqref="N8:N57" xr:uid="{00000000-0002-0000-0800-000003000000}">
      <formula1>"済,未"</formula1>
    </dataValidation>
  </dataValidations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  <ignoredErrors>
    <ignoredError sqref="O6:P8 A8:C57 O3:P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IH個人男</vt:lpstr>
      <vt:lpstr>IH個人女</vt:lpstr>
      <vt:lpstr>秋個人男</vt:lpstr>
      <vt:lpstr>秋個人女</vt:lpstr>
      <vt:lpstr>冬個人男</vt:lpstr>
      <vt:lpstr>冬個人女</vt:lpstr>
      <vt:lpstr>男子団体</vt:lpstr>
      <vt:lpstr>女子団体</vt:lpstr>
      <vt:lpstr>選手登録</vt:lpstr>
      <vt:lpstr>データ</vt:lpstr>
      <vt:lpstr>IH個人女!Print_Area</vt:lpstr>
      <vt:lpstr>IH個人男!Print_Area</vt:lpstr>
      <vt:lpstr>秋個人女!Print_Area</vt:lpstr>
      <vt:lpstr>秋個人男!Print_Area</vt:lpstr>
      <vt:lpstr>女子団体!Print_Area</vt:lpstr>
      <vt:lpstr>男子団体!Print_Area</vt:lpstr>
      <vt:lpstr>冬個人女!Print_Area</vt:lpstr>
      <vt:lpstr>冬個人男!Print_Area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紀夫 松井</cp:lastModifiedBy>
  <cp:lastPrinted>2022-03-21T00:16:09Z</cp:lastPrinted>
  <dcterms:created xsi:type="dcterms:W3CDTF">2019-04-05T14:10:49Z</dcterms:created>
  <dcterms:modified xsi:type="dcterms:W3CDTF">2024-04-14T00:13:35Z</dcterms:modified>
</cp:coreProperties>
</file>